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6195" tabRatio="634"/>
  </bookViews>
  <sheets>
    <sheet name="FRD 2016" sheetId="15" r:id="rId1"/>
  </sheets>
  <calcPr calcId="152511"/>
</workbook>
</file>

<file path=xl/calcChain.xml><?xml version="1.0" encoding="utf-8"?>
<calcChain xmlns="http://schemas.openxmlformats.org/spreadsheetml/2006/main">
  <c r="U264" i="15"/>
  <c r="E261"/>
  <c r="E260"/>
  <c r="E259"/>
  <c r="E258"/>
  <c r="E257"/>
  <c r="E256"/>
  <c r="E255"/>
  <c r="E254"/>
  <c r="E253"/>
  <c r="E249"/>
  <c r="E248"/>
  <c r="E244"/>
  <c r="E243"/>
  <c r="E242"/>
  <c r="C245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C239"/>
  <c r="E217"/>
  <c r="E216"/>
  <c r="E215"/>
  <c r="E214"/>
  <c r="E213"/>
  <c r="E212"/>
  <c r="E211"/>
  <c r="E210"/>
  <c r="E209"/>
  <c r="E208"/>
  <c r="C218"/>
  <c r="E204"/>
  <c r="E203"/>
  <c r="E202"/>
  <c r="E201"/>
  <c r="E200"/>
  <c r="E199"/>
  <c r="E195"/>
  <c r="E194"/>
  <c r="E193"/>
  <c r="E192"/>
  <c r="E191"/>
  <c r="E190"/>
  <c r="E189"/>
  <c r="E188"/>
  <c r="E187"/>
  <c r="E186"/>
  <c r="E185"/>
  <c r="C196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C182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C98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38"/>
  <c r="C262"/>
  <c r="C250"/>
  <c r="C39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8"/>
  <c r="H3"/>
  <c r="H111" s="1"/>
  <c r="C130"/>
  <c r="C205"/>
  <c r="C154"/>
  <c r="C69"/>
  <c r="E69" l="1"/>
  <c r="E218"/>
  <c r="E239"/>
  <c r="E98"/>
  <c r="E196"/>
  <c r="E245"/>
  <c r="H259"/>
  <c r="H255"/>
  <c r="H248"/>
  <c r="H238"/>
  <c r="H234"/>
  <c r="H230"/>
  <c r="H226"/>
  <c r="H222"/>
  <c r="H215"/>
  <c r="H211"/>
  <c r="H204"/>
  <c r="H200"/>
  <c r="H193"/>
  <c r="H189"/>
  <c r="H185"/>
  <c r="H178"/>
  <c r="H174"/>
  <c r="H170"/>
  <c r="H166"/>
  <c r="H162"/>
  <c r="H158"/>
  <c r="H151"/>
  <c r="H147"/>
  <c r="H143"/>
  <c r="H139"/>
  <c r="H258"/>
  <c r="H254"/>
  <c r="H244"/>
  <c r="H237"/>
  <c r="H233"/>
  <c r="H229"/>
  <c r="H225"/>
  <c r="H221"/>
  <c r="H214"/>
  <c r="H210"/>
  <c r="H203"/>
  <c r="H199"/>
  <c r="H192"/>
  <c r="H188"/>
  <c r="H181"/>
  <c r="H177"/>
  <c r="H173"/>
  <c r="H169"/>
  <c r="H165"/>
  <c r="H161"/>
  <c r="H157"/>
  <c r="H150"/>
  <c r="H146"/>
  <c r="H142"/>
  <c r="H138"/>
  <c r="H257"/>
  <c r="H243"/>
  <c r="H232"/>
  <c r="H224"/>
  <c r="H213"/>
  <c r="H202"/>
  <c r="H191"/>
  <c r="H180"/>
  <c r="H172"/>
  <c r="H164"/>
  <c r="H153"/>
  <c r="H145"/>
  <c r="H137"/>
  <c r="H133"/>
  <c r="H126"/>
  <c r="H122"/>
  <c r="H118"/>
  <c r="H114"/>
  <c r="H110"/>
  <c r="H106"/>
  <c r="H102"/>
  <c r="H95"/>
  <c r="H91"/>
  <c r="H87"/>
  <c r="H83"/>
  <c r="H79"/>
  <c r="H75"/>
  <c r="H68"/>
  <c r="H64"/>
  <c r="H60"/>
  <c r="H56"/>
  <c r="H52"/>
  <c r="H48"/>
  <c r="H44"/>
  <c r="H37"/>
  <c r="H33"/>
  <c r="H29"/>
  <c r="H25"/>
  <c r="H21"/>
  <c r="H17"/>
  <c r="H13"/>
  <c r="H9"/>
  <c r="H256"/>
  <c r="H242"/>
  <c r="H231"/>
  <c r="H223"/>
  <c r="H212"/>
  <c r="H201"/>
  <c r="H190"/>
  <c r="H179"/>
  <c r="H171"/>
  <c r="H163"/>
  <c r="H152"/>
  <c r="H144"/>
  <c r="H136"/>
  <c r="H129"/>
  <c r="H125"/>
  <c r="H121"/>
  <c r="H117"/>
  <c r="H113"/>
  <c r="H109"/>
  <c r="H105"/>
  <c r="H101"/>
  <c r="H94"/>
  <c r="H90"/>
  <c r="H86"/>
  <c r="H82"/>
  <c r="H78"/>
  <c r="H74"/>
  <c r="H67"/>
  <c r="H63"/>
  <c r="H59"/>
  <c r="H55"/>
  <c r="H51"/>
  <c r="H47"/>
  <c r="H43"/>
  <c r="H36"/>
  <c r="H32"/>
  <c r="H28"/>
  <c r="H24"/>
  <c r="H20"/>
  <c r="H16"/>
  <c r="H12"/>
  <c r="H8"/>
  <c r="H261"/>
  <c r="H253"/>
  <c r="H236"/>
  <c r="H228"/>
  <c r="H217"/>
  <c r="H209"/>
  <c r="H195"/>
  <c r="H187"/>
  <c r="H176"/>
  <c r="H168"/>
  <c r="H160"/>
  <c r="H149"/>
  <c r="H141"/>
  <c r="H135"/>
  <c r="H128"/>
  <c r="H124"/>
  <c r="H120"/>
  <c r="H116"/>
  <c r="H112"/>
  <c r="H108"/>
  <c r="H104"/>
  <c r="H97"/>
  <c r="H93"/>
  <c r="H89"/>
  <c r="H85"/>
  <c r="H81"/>
  <c r="H77"/>
  <c r="H73"/>
  <c r="H66"/>
  <c r="H62"/>
  <c r="H58"/>
  <c r="H54"/>
  <c r="H50"/>
  <c r="H46"/>
  <c r="H42"/>
  <c r="H35"/>
  <c r="H31"/>
  <c r="H27"/>
  <c r="H23"/>
  <c r="H19"/>
  <c r="H15"/>
  <c r="H11"/>
  <c r="H227"/>
  <c r="H186"/>
  <c r="H148"/>
  <c r="H123"/>
  <c r="H107"/>
  <c r="H88"/>
  <c r="H72"/>
  <c r="H53"/>
  <c r="H34"/>
  <c r="H18"/>
  <c r="H260"/>
  <c r="H216"/>
  <c r="H175"/>
  <c r="H140"/>
  <c r="H119"/>
  <c r="H103"/>
  <c r="H84"/>
  <c r="H65"/>
  <c r="H49"/>
  <c r="H30"/>
  <c r="H14"/>
  <c r="H249"/>
  <c r="H208"/>
  <c r="H167"/>
  <c r="H134"/>
  <c r="H115"/>
  <c r="H96"/>
  <c r="H80"/>
  <c r="H61"/>
  <c r="H45"/>
  <c r="H26"/>
  <c r="H10"/>
  <c r="H194"/>
  <c r="H92"/>
  <c r="H22"/>
  <c r="H159"/>
  <c r="H76"/>
  <c r="H127"/>
  <c r="H57"/>
  <c r="H38"/>
  <c r="E130"/>
  <c r="E154"/>
  <c r="E250"/>
  <c r="E182"/>
  <c r="H235"/>
  <c r="E39"/>
  <c r="E205"/>
  <c r="E262"/>
  <c r="C3"/>
  <c r="H218" l="1"/>
  <c r="H250"/>
  <c r="H130"/>
  <c r="H69"/>
  <c r="H205"/>
  <c r="H262"/>
  <c r="H39"/>
  <c r="H98"/>
  <c r="H239"/>
  <c r="H182"/>
  <c r="H154"/>
  <c r="H245"/>
  <c r="F258"/>
  <c r="F254"/>
  <c r="F244"/>
  <c r="F237"/>
  <c r="F233"/>
  <c r="F229"/>
  <c r="F225"/>
  <c r="F221"/>
  <c r="F214"/>
  <c r="F210"/>
  <c r="F203"/>
  <c r="F199"/>
  <c r="F192"/>
  <c r="F188"/>
  <c r="F181"/>
  <c r="F177"/>
  <c r="F173"/>
  <c r="F169"/>
  <c r="F165"/>
  <c r="F161"/>
  <c r="F157"/>
  <c r="F150"/>
  <c r="F146"/>
  <c r="F142"/>
  <c r="F138"/>
  <c r="F134"/>
  <c r="F127"/>
  <c r="F123"/>
  <c r="F119"/>
  <c r="F115"/>
  <c r="F111"/>
  <c r="F107"/>
  <c r="F103"/>
  <c r="F96"/>
  <c r="F92"/>
  <c r="F88"/>
  <c r="F84"/>
  <c r="F80"/>
  <c r="F76"/>
  <c r="F72"/>
  <c r="F65"/>
  <c r="F61"/>
  <c r="F57"/>
  <c r="F53"/>
  <c r="F49"/>
  <c r="F45"/>
  <c r="F9"/>
  <c r="F13"/>
  <c r="F17"/>
  <c r="F21"/>
  <c r="F25"/>
  <c r="F29"/>
  <c r="F33"/>
  <c r="F37"/>
  <c r="F261"/>
  <c r="F257"/>
  <c r="F253"/>
  <c r="F243"/>
  <c r="F236"/>
  <c r="F232"/>
  <c r="F228"/>
  <c r="F224"/>
  <c r="F217"/>
  <c r="F213"/>
  <c r="F209"/>
  <c r="F202"/>
  <c r="F195"/>
  <c r="F191"/>
  <c r="F187"/>
  <c r="F180"/>
  <c r="F176"/>
  <c r="F172"/>
  <c r="F168"/>
  <c r="F164"/>
  <c r="F160"/>
  <c r="F153"/>
  <c r="F149"/>
  <c r="F145"/>
  <c r="F141"/>
  <c r="F137"/>
  <c r="F133"/>
  <c r="F126"/>
  <c r="F122"/>
  <c r="F118"/>
  <c r="F114"/>
  <c r="F110"/>
  <c r="F106"/>
  <c r="F102"/>
  <c r="F95"/>
  <c r="F91"/>
  <c r="F87"/>
  <c r="F83"/>
  <c r="F79"/>
  <c r="F75"/>
  <c r="F68"/>
  <c r="F64"/>
  <c r="F60"/>
  <c r="F56"/>
  <c r="F52"/>
  <c r="F48"/>
  <c r="F44"/>
  <c r="F10"/>
  <c r="F14"/>
  <c r="F18"/>
  <c r="F22"/>
  <c r="F26"/>
  <c r="F30"/>
  <c r="F34"/>
  <c r="F38"/>
  <c r="F260"/>
  <c r="F249"/>
  <c r="F235"/>
  <c r="F227"/>
  <c r="F216"/>
  <c r="F208"/>
  <c r="F194"/>
  <c r="F186"/>
  <c r="F175"/>
  <c r="F167"/>
  <c r="F159"/>
  <c r="F148"/>
  <c r="F140"/>
  <c r="F129"/>
  <c r="F121"/>
  <c r="F113"/>
  <c r="F105"/>
  <c r="F94"/>
  <c r="F86"/>
  <c r="F78"/>
  <c r="F67"/>
  <c r="F59"/>
  <c r="F51"/>
  <c r="F43"/>
  <c r="F15"/>
  <c r="F23"/>
  <c r="F31"/>
  <c r="F8"/>
  <c r="F255"/>
  <c r="F230"/>
  <c r="F211"/>
  <c r="F189"/>
  <c r="F170"/>
  <c r="F151"/>
  <c r="F124"/>
  <c r="F108"/>
  <c r="F89"/>
  <c r="F73"/>
  <c r="F46"/>
  <c r="F28"/>
  <c r="F259"/>
  <c r="F248"/>
  <c r="F234"/>
  <c r="F226"/>
  <c r="F215"/>
  <c r="F204"/>
  <c r="F193"/>
  <c r="F185"/>
  <c r="F174"/>
  <c r="F166"/>
  <c r="F158"/>
  <c r="F147"/>
  <c r="F139"/>
  <c r="F128"/>
  <c r="F120"/>
  <c r="F112"/>
  <c r="F104"/>
  <c r="F93"/>
  <c r="F85"/>
  <c r="F77"/>
  <c r="F66"/>
  <c r="F58"/>
  <c r="F50"/>
  <c r="F42"/>
  <c r="F16"/>
  <c r="F24"/>
  <c r="F32"/>
  <c r="F238"/>
  <c r="F222"/>
  <c r="F200"/>
  <c r="F178"/>
  <c r="F162"/>
  <c r="F135"/>
  <c r="F116"/>
  <c r="F81"/>
  <c r="F54"/>
  <c r="F12"/>
  <c r="F36"/>
  <c r="F256"/>
  <c r="F242"/>
  <c r="F231"/>
  <c r="F223"/>
  <c r="F212"/>
  <c r="F201"/>
  <c r="F190"/>
  <c r="F179"/>
  <c r="F171"/>
  <c r="F163"/>
  <c r="F152"/>
  <c r="F144"/>
  <c r="F136"/>
  <c r="F125"/>
  <c r="F117"/>
  <c r="F109"/>
  <c r="F101"/>
  <c r="F90"/>
  <c r="F82"/>
  <c r="F74"/>
  <c r="F63"/>
  <c r="F55"/>
  <c r="F47"/>
  <c r="F11"/>
  <c r="F19"/>
  <c r="F27"/>
  <c r="F35"/>
  <c r="F143"/>
  <c r="F97"/>
  <c r="F62"/>
  <c r="F20"/>
  <c r="C4"/>
  <c r="H196"/>
  <c r="F245" l="1"/>
  <c r="F69"/>
  <c r="F196"/>
  <c r="F39"/>
  <c r="F154"/>
  <c r="F262"/>
  <c r="F182"/>
  <c r="F130"/>
  <c r="F98"/>
  <c r="F205"/>
  <c r="F239"/>
  <c r="G258"/>
  <c r="K258" s="1"/>
  <c r="G233"/>
  <c r="K233" s="1"/>
  <c r="G186"/>
  <c r="K186" s="1"/>
  <c r="G36"/>
  <c r="G28"/>
  <c r="K28" s="1"/>
  <c r="G24"/>
  <c r="G244"/>
  <c r="K244" s="1"/>
  <c r="G225"/>
  <c r="K225" s="1"/>
  <c r="G32"/>
  <c r="K32" s="1"/>
  <c r="G20"/>
  <c r="K20" s="1"/>
  <c r="G201"/>
  <c r="K201" s="1"/>
  <c r="G139"/>
  <c r="K139" s="1"/>
  <c r="G120"/>
  <c r="K120" s="1"/>
  <c r="G104"/>
  <c r="K104" s="1"/>
  <c r="G85"/>
  <c r="K85" s="1"/>
  <c r="G66"/>
  <c r="K66" s="1"/>
  <c r="G50"/>
  <c r="K50" s="1"/>
  <c r="G16"/>
  <c r="K16" s="1"/>
  <c r="G256"/>
  <c r="K256" s="1"/>
  <c r="G178"/>
  <c r="K178" s="1"/>
  <c r="G124"/>
  <c r="K124" s="1"/>
  <c r="G89"/>
  <c r="K89" s="1"/>
  <c r="G54"/>
  <c r="K54" s="1"/>
  <c r="G190"/>
  <c r="K190" s="1"/>
  <c r="G151"/>
  <c r="K151" s="1"/>
  <c r="G135"/>
  <c r="K135" s="1"/>
  <c r="G116"/>
  <c r="K116" s="1"/>
  <c r="G97"/>
  <c r="K97" s="1"/>
  <c r="G81"/>
  <c r="K81" s="1"/>
  <c r="G62"/>
  <c r="K62" s="1"/>
  <c r="G46"/>
  <c r="K46" s="1"/>
  <c r="G212"/>
  <c r="K212" s="1"/>
  <c r="G162"/>
  <c r="K162" s="1"/>
  <c r="G108"/>
  <c r="K108" s="1"/>
  <c r="G73"/>
  <c r="K73" s="1"/>
  <c r="G147"/>
  <c r="K147" s="1"/>
  <c r="G128"/>
  <c r="G112"/>
  <c r="K112" s="1"/>
  <c r="G93"/>
  <c r="K93" s="1"/>
  <c r="G77"/>
  <c r="K77" s="1"/>
  <c r="G58"/>
  <c r="K58" s="1"/>
  <c r="G42"/>
  <c r="G12"/>
  <c r="K12" s="1"/>
  <c r="G143"/>
  <c r="K143" s="1"/>
  <c r="G166"/>
  <c r="K166" s="1"/>
  <c r="G158"/>
  <c r="K158" s="1"/>
  <c r="G31"/>
  <c r="K31" s="1"/>
  <c r="G15"/>
  <c r="K15" s="1"/>
  <c r="G157"/>
  <c r="G248"/>
  <c r="G185"/>
  <c r="K185" s="1"/>
  <c r="G165"/>
  <c r="K165" s="1"/>
  <c r="G254"/>
  <c r="K254" s="1"/>
  <c r="G14"/>
  <c r="K14" s="1"/>
  <c r="G74"/>
  <c r="K74" s="1"/>
  <c r="G101"/>
  <c r="K101" s="1"/>
  <c r="G136"/>
  <c r="K136" s="1"/>
  <c r="G203"/>
  <c r="G29"/>
  <c r="K29" s="1"/>
  <c r="G53"/>
  <c r="K53" s="1"/>
  <c r="G83"/>
  <c r="K83" s="1"/>
  <c r="G118"/>
  <c r="K118" s="1"/>
  <c r="G141"/>
  <c r="K141" s="1"/>
  <c r="G163"/>
  <c r="K163" s="1"/>
  <c r="G179"/>
  <c r="K179" s="1"/>
  <c r="G204"/>
  <c r="K204" s="1"/>
  <c r="G228"/>
  <c r="K228" s="1"/>
  <c r="G51"/>
  <c r="K51" s="1"/>
  <c r="G44"/>
  <c r="K44" s="1"/>
  <c r="G78"/>
  <c r="K78" s="1"/>
  <c r="G113"/>
  <c r="K113" s="1"/>
  <c r="G148"/>
  <c r="K148" s="1"/>
  <c r="G209"/>
  <c r="K209" s="1"/>
  <c r="G25"/>
  <c r="G49"/>
  <c r="K49" s="1"/>
  <c r="G95"/>
  <c r="K95" s="1"/>
  <c r="G137"/>
  <c r="K137" s="1"/>
  <c r="G80"/>
  <c r="K80" s="1"/>
  <c r="G96"/>
  <c r="K96" s="1"/>
  <c r="G115"/>
  <c r="K115" s="1"/>
  <c r="G134"/>
  <c r="K134" s="1"/>
  <c r="G150"/>
  <c r="K150" s="1"/>
  <c r="G172"/>
  <c r="K172" s="1"/>
  <c r="G221"/>
  <c r="K221" s="1"/>
  <c r="G211"/>
  <c r="K211" s="1"/>
  <c r="G257"/>
  <c r="K257" s="1"/>
  <c r="G195"/>
  <c r="K195" s="1"/>
  <c r="G230"/>
  <c r="G19"/>
  <c r="K19" s="1"/>
  <c r="G22"/>
  <c r="K22" s="1"/>
  <c r="G125"/>
  <c r="K125" s="1"/>
  <c r="G37"/>
  <c r="K37" s="1"/>
  <c r="G133"/>
  <c r="K133" s="1"/>
  <c r="G200"/>
  <c r="G92"/>
  <c r="K92" s="1"/>
  <c r="G146"/>
  <c r="K146" s="1"/>
  <c r="G194"/>
  <c r="K194" s="1"/>
  <c r="G174"/>
  <c r="K174" s="1"/>
  <c r="G170"/>
  <c r="K170" s="1"/>
  <c r="G27"/>
  <c r="K27" s="1"/>
  <c r="G11"/>
  <c r="K11" s="1"/>
  <c r="G169"/>
  <c r="K169" s="1"/>
  <c r="G255"/>
  <c r="K255" s="1"/>
  <c r="G43"/>
  <c r="K43" s="1"/>
  <c r="G177"/>
  <c r="K177" s="1"/>
  <c r="G48"/>
  <c r="K48" s="1"/>
  <c r="G82"/>
  <c r="K82" s="1"/>
  <c r="G109"/>
  <c r="G144"/>
  <c r="G213"/>
  <c r="K213" s="1"/>
  <c r="G21"/>
  <c r="K21" s="1"/>
  <c r="G57"/>
  <c r="K57" s="1"/>
  <c r="G91"/>
  <c r="K91" s="1"/>
  <c r="G126"/>
  <c r="K126" s="1"/>
  <c r="G145"/>
  <c r="K145" s="1"/>
  <c r="G167"/>
  <c r="K167" s="1"/>
  <c r="G189"/>
  <c r="K189" s="1"/>
  <c r="G210"/>
  <c r="K210" s="1"/>
  <c r="G232"/>
  <c r="K232" s="1"/>
  <c r="G260"/>
  <c r="K260" s="1"/>
  <c r="G67"/>
  <c r="K67" s="1"/>
  <c r="G26"/>
  <c r="K26" s="1"/>
  <c r="G52"/>
  <c r="K52" s="1"/>
  <c r="G86"/>
  <c r="K86" s="1"/>
  <c r="G121"/>
  <c r="K121" s="1"/>
  <c r="G188"/>
  <c r="K188" s="1"/>
  <c r="G217"/>
  <c r="K217" s="1"/>
  <c r="G17"/>
  <c r="K17" s="1"/>
  <c r="G61"/>
  <c r="K61" s="1"/>
  <c r="G106"/>
  <c r="K106" s="1"/>
  <c r="G149"/>
  <c r="K149" s="1"/>
  <c r="G84"/>
  <c r="K84" s="1"/>
  <c r="G103"/>
  <c r="K103" s="1"/>
  <c r="G119"/>
  <c r="K119" s="1"/>
  <c r="G138"/>
  <c r="K138" s="1"/>
  <c r="G160"/>
  <c r="K160" s="1"/>
  <c r="G176"/>
  <c r="K176" s="1"/>
  <c r="G229"/>
  <c r="K229" s="1"/>
  <c r="G215"/>
  <c r="K215" s="1"/>
  <c r="G261"/>
  <c r="K261" s="1"/>
  <c r="G202"/>
  <c r="K202" s="1"/>
  <c r="G234"/>
  <c r="K234" s="1"/>
  <c r="G35"/>
  <c r="K35" s="1"/>
  <c r="G59"/>
  <c r="G63"/>
  <c r="K63" s="1"/>
  <c r="G64"/>
  <c r="K64" s="1"/>
  <c r="G192"/>
  <c r="K192" s="1"/>
  <c r="G45"/>
  <c r="K45" s="1"/>
  <c r="G110"/>
  <c r="K110" s="1"/>
  <c r="G175"/>
  <c r="K175" s="1"/>
  <c r="G249"/>
  <c r="G250" s="1"/>
  <c r="G10"/>
  <c r="K10" s="1"/>
  <c r="G105"/>
  <c r="K105" s="1"/>
  <c r="G33"/>
  <c r="K33" s="1"/>
  <c r="G87"/>
  <c r="K87" s="1"/>
  <c r="G76"/>
  <c r="G127"/>
  <c r="K127" s="1"/>
  <c r="G168"/>
  <c r="K168" s="1"/>
  <c r="G8"/>
  <c r="G223"/>
  <c r="K223" s="1"/>
  <c r="G231"/>
  <c r="K231" s="1"/>
  <c r="G23"/>
  <c r="K23" s="1"/>
  <c r="G47"/>
  <c r="K47" s="1"/>
  <c r="G181"/>
  <c r="G259"/>
  <c r="K259" s="1"/>
  <c r="G55"/>
  <c r="K55" s="1"/>
  <c r="G187"/>
  <c r="K187" s="1"/>
  <c r="G34"/>
  <c r="K34" s="1"/>
  <c r="G56"/>
  <c r="K56" s="1"/>
  <c r="G90"/>
  <c r="K90" s="1"/>
  <c r="G117"/>
  <c r="K117" s="1"/>
  <c r="G152"/>
  <c r="K152" s="1"/>
  <c r="G227"/>
  <c r="K227" s="1"/>
  <c r="G9"/>
  <c r="K9" s="1"/>
  <c r="G65"/>
  <c r="K65" s="1"/>
  <c r="G102"/>
  <c r="K102" s="1"/>
  <c r="G153"/>
  <c r="K153" s="1"/>
  <c r="G171"/>
  <c r="K171" s="1"/>
  <c r="G193"/>
  <c r="K193" s="1"/>
  <c r="G214"/>
  <c r="K214" s="1"/>
  <c r="G236"/>
  <c r="G161"/>
  <c r="K161" s="1"/>
  <c r="G18"/>
  <c r="K18" s="1"/>
  <c r="G60"/>
  <c r="K60" s="1"/>
  <c r="G94"/>
  <c r="K94" s="1"/>
  <c r="G129"/>
  <c r="K129" s="1"/>
  <c r="G199"/>
  <c r="G235"/>
  <c r="K235" s="1"/>
  <c r="G13"/>
  <c r="K13" s="1"/>
  <c r="G79"/>
  <c r="K79" s="1"/>
  <c r="G114"/>
  <c r="K114" s="1"/>
  <c r="G72"/>
  <c r="K72" s="1"/>
  <c r="G88"/>
  <c r="K88" s="1"/>
  <c r="G107"/>
  <c r="K107" s="1"/>
  <c r="G123"/>
  <c r="K123" s="1"/>
  <c r="G142"/>
  <c r="K142" s="1"/>
  <c r="G164"/>
  <c r="K164" s="1"/>
  <c r="G180"/>
  <c r="K180" s="1"/>
  <c r="G237"/>
  <c r="K237" s="1"/>
  <c r="G243"/>
  <c r="K243" s="1"/>
  <c r="G208"/>
  <c r="K208" s="1"/>
  <c r="G222"/>
  <c r="K222" s="1"/>
  <c r="G238"/>
  <c r="K238" s="1"/>
  <c r="G242"/>
  <c r="G30"/>
  <c r="K30" s="1"/>
  <c r="G216"/>
  <c r="K216" s="1"/>
  <c r="G75"/>
  <c r="K75" s="1"/>
  <c r="G159"/>
  <c r="K159" s="1"/>
  <c r="G224"/>
  <c r="K224" s="1"/>
  <c r="G173"/>
  <c r="K173" s="1"/>
  <c r="G68"/>
  <c r="K68" s="1"/>
  <c r="G140"/>
  <c r="K140" s="1"/>
  <c r="G38"/>
  <c r="K38" s="1"/>
  <c r="G122"/>
  <c r="K122" s="1"/>
  <c r="G111"/>
  <c r="K111" s="1"/>
  <c r="G226"/>
  <c r="K226" s="1"/>
  <c r="G253"/>
  <c r="K253" s="1"/>
  <c r="G191"/>
  <c r="K191" s="1"/>
  <c r="K109"/>
  <c r="K144"/>
  <c r="K36"/>
  <c r="K200"/>
  <c r="K24"/>
  <c r="K128"/>
  <c r="K248"/>
  <c r="K230"/>
  <c r="K59"/>
  <c r="F218"/>
  <c r="F250"/>
  <c r="K236"/>
  <c r="K25"/>
  <c r="K76"/>
  <c r="K181"/>
  <c r="K203"/>
  <c r="G205" l="1"/>
  <c r="I159"/>
  <c r="J159"/>
  <c r="I142"/>
  <c r="J142"/>
  <c r="I235"/>
  <c r="J235"/>
  <c r="J102"/>
  <c r="I102"/>
  <c r="J34"/>
  <c r="I34"/>
  <c r="I10"/>
  <c r="J10"/>
  <c r="J17"/>
  <c r="I17"/>
  <c r="J86"/>
  <c r="I86"/>
  <c r="J27"/>
  <c r="I27"/>
  <c r="J37"/>
  <c r="I37"/>
  <c r="I95"/>
  <c r="J95"/>
  <c r="I147"/>
  <c r="J147"/>
  <c r="I139"/>
  <c r="J139"/>
  <c r="I75"/>
  <c r="J75"/>
  <c r="J237"/>
  <c r="I237"/>
  <c r="I114"/>
  <c r="J114"/>
  <c r="I193"/>
  <c r="J193"/>
  <c r="J65"/>
  <c r="I65"/>
  <c r="J187"/>
  <c r="I187"/>
  <c r="J215"/>
  <c r="I215"/>
  <c r="J149"/>
  <c r="I149"/>
  <c r="J52"/>
  <c r="I52"/>
  <c r="J145"/>
  <c r="I145"/>
  <c r="J82"/>
  <c r="I82"/>
  <c r="J170"/>
  <c r="I170"/>
  <c r="J125"/>
  <c r="I125"/>
  <c r="J96"/>
  <c r="I96"/>
  <c r="I228"/>
  <c r="J228"/>
  <c r="J29"/>
  <c r="I29"/>
  <c r="I12"/>
  <c r="J12"/>
  <c r="J73"/>
  <c r="I73"/>
  <c r="J46"/>
  <c r="I46"/>
  <c r="J116"/>
  <c r="I116"/>
  <c r="J54"/>
  <c r="I54"/>
  <c r="I85"/>
  <c r="J85"/>
  <c r="J201"/>
  <c r="I201"/>
  <c r="J244"/>
  <c r="I244"/>
  <c r="J186"/>
  <c r="I186"/>
  <c r="J191"/>
  <c r="I191"/>
  <c r="J216"/>
  <c r="I216"/>
  <c r="J222"/>
  <c r="I222"/>
  <c r="J180"/>
  <c r="I180"/>
  <c r="I107"/>
  <c r="J107"/>
  <c r="I79"/>
  <c r="J79"/>
  <c r="J161"/>
  <c r="I161"/>
  <c r="I171"/>
  <c r="J171"/>
  <c r="J9"/>
  <c r="I9"/>
  <c r="I55"/>
  <c r="J55"/>
  <c r="J23"/>
  <c r="I23"/>
  <c r="J168"/>
  <c r="I168"/>
  <c r="I175"/>
  <c r="J175"/>
  <c r="J234"/>
  <c r="I234"/>
  <c r="J229"/>
  <c r="I229"/>
  <c r="I106"/>
  <c r="J106"/>
  <c r="I188"/>
  <c r="J188"/>
  <c r="J210"/>
  <c r="I210"/>
  <c r="I126"/>
  <c r="J126"/>
  <c r="J213"/>
  <c r="I213"/>
  <c r="J48"/>
  <c r="I48"/>
  <c r="J169"/>
  <c r="I169"/>
  <c r="J174"/>
  <c r="I174"/>
  <c r="I22"/>
  <c r="J22"/>
  <c r="J257"/>
  <c r="I257"/>
  <c r="I150"/>
  <c r="J150"/>
  <c r="J80"/>
  <c r="I80"/>
  <c r="I78"/>
  <c r="J78"/>
  <c r="J158"/>
  <c r="I158"/>
  <c r="J108"/>
  <c r="I108"/>
  <c r="I16"/>
  <c r="J16"/>
  <c r="I20"/>
  <c r="J20"/>
  <c r="J233"/>
  <c r="I233"/>
  <c r="J140"/>
  <c r="I140"/>
  <c r="J243"/>
  <c r="I243"/>
  <c r="J72"/>
  <c r="I72"/>
  <c r="K98"/>
  <c r="J60"/>
  <c r="I60"/>
  <c r="J152"/>
  <c r="I152"/>
  <c r="I45"/>
  <c r="J45"/>
  <c r="J84"/>
  <c r="I84"/>
  <c r="J260"/>
  <c r="I260"/>
  <c r="I43"/>
  <c r="J43"/>
  <c r="I146"/>
  <c r="J146"/>
  <c r="J221"/>
  <c r="I221"/>
  <c r="K239"/>
  <c r="J77"/>
  <c r="I77"/>
  <c r="I178"/>
  <c r="J178"/>
  <c r="J68"/>
  <c r="I68"/>
  <c r="J238"/>
  <c r="I238"/>
  <c r="I123"/>
  <c r="J123"/>
  <c r="I18"/>
  <c r="J18"/>
  <c r="J117"/>
  <c r="I117"/>
  <c r="I47"/>
  <c r="J47"/>
  <c r="J35"/>
  <c r="I35"/>
  <c r="I138"/>
  <c r="J138"/>
  <c r="J217"/>
  <c r="I217"/>
  <c r="J21"/>
  <c r="I21"/>
  <c r="I255"/>
  <c r="J255"/>
  <c r="J92"/>
  <c r="I92"/>
  <c r="J172"/>
  <c r="I172"/>
  <c r="J113"/>
  <c r="I113"/>
  <c r="I141"/>
  <c r="J141"/>
  <c r="I185"/>
  <c r="J185"/>
  <c r="K196"/>
  <c r="J93"/>
  <c r="I93"/>
  <c r="J256"/>
  <c r="I256"/>
  <c r="J253"/>
  <c r="I253"/>
  <c r="K262"/>
  <c r="J38"/>
  <c r="I38"/>
  <c r="J224"/>
  <c r="I224"/>
  <c r="J164"/>
  <c r="I164"/>
  <c r="J13"/>
  <c r="I13"/>
  <c r="J153"/>
  <c r="I153"/>
  <c r="J56"/>
  <c r="I56"/>
  <c r="I259"/>
  <c r="J259"/>
  <c r="J231"/>
  <c r="I231"/>
  <c r="I110"/>
  <c r="J110"/>
  <c r="J63"/>
  <c r="I63"/>
  <c r="I103"/>
  <c r="J103"/>
  <c r="J121"/>
  <c r="I121"/>
  <c r="J67"/>
  <c r="I67"/>
  <c r="I189"/>
  <c r="J189"/>
  <c r="I91"/>
  <c r="J91"/>
  <c r="J19"/>
  <c r="I19"/>
  <c r="J134"/>
  <c r="I134"/>
  <c r="I137"/>
  <c r="J137"/>
  <c r="J209"/>
  <c r="I209"/>
  <c r="I83"/>
  <c r="J83"/>
  <c r="J136"/>
  <c r="I136"/>
  <c r="J162"/>
  <c r="I162"/>
  <c r="J81"/>
  <c r="I81"/>
  <c r="J124"/>
  <c r="I124"/>
  <c r="J120"/>
  <c r="I120"/>
  <c r="J32"/>
  <c r="I32"/>
  <c r="J28"/>
  <c r="I28"/>
  <c r="J203"/>
  <c r="I203"/>
  <c r="J195"/>
  <c r="I195"/>
  <c r="J208"/>
  <c r="K218"/>
  <c r="I208"/>
  <c r="I24"/>
  <c r="J24"/>
  <c r="G39"/>
  <c r="I192"/>
  <c r="J192"/>
  <c r="J232"/>
  <c r="I232"/>
  <c r="I74"/>
  <c r="J74"/>
  <c r="J104"/>
  <c r="I104"/>
  <c r="J88"/>
  <c r="I88"/>
  <c r="I51"/>
  <c r="J51"/>
  <c r="J50"/>
  <c r="I50"/>
  <c r="I173"/>
  <c r="J173"/>
  <c r="J44"/>
  <c r="I44"/>
  <c r="J148"/>
  <c r="I148"/>
  <c r="J226"/>
  <c r="I226"/>
  <c r="J62"/>
  <c r="I62"/>
  <c r="I202"/>
  <c r="J202"/>
  <c r="J89"/>
  <c r="I89"/>
  <c r="I254"/>
  <c r="J254"/>
  <c r="J15"/>
  <c r="I15"/>
  <c r="J181"/>
  <c r="I181"/>
  <c r="J261"/>
  <c r="I261"/>
  <c r="I167"/>
  <c r="J167"/>
  <c r="I151"/>
  <c r="J151"/>
  <c r="J128"/>
  <c r="I128"/>
  <c r="J200"/>
  <c r="I200"/>
  <c r="I179"/>
  <c r="J179"/>
  <c r="I122"/>
  <c r="J122"/>
  <c r="I118"/>
  <c r="J118"/>
  <c r="G69"/>
  <c r="I66"/>
  <c r="J66"/>
  <c r="J25"/>
  <c r="I25"/>
  <c r="J30"/>
  <c r="I30"/>
  <c r="J230"/>
  <c r="I230"/>
  <c r="I223"/>
  <c r="J223"/>
  <c r="J31"/>
  <c r="I31"/>
  <c r="J194"/>
  <c r="I194"/>
  <c r="J101"/>
  <c r="K130"/>
  <c r="I101"/>
  <c r="I119"/>
  <c r="J119"/>
  <c r="J33"/>
  <c r="I33"/>
  <c r="J112"/>
  <c r="I112"/>
  <c r="I163"/>
  <c r="J163"/>
  <c r="I115"/>
  <c r="J115"/>
  <c r="I26"/>
  <c r="J26"/>
  <c r="I90"/>
  <c r="J90"/>
  <c r="I61"/>
  <c r="J61"/>
  <c r="J53"/>
  <c r="I53"/>
  <c r="J176"/>
  <c r="I176"/>
  <c r="J76"/>
  <c r="I76"/>
  <c r="K249"/>
  <c r="J144"/>
  <c r="I144"/>
  <c r="G218"/>
  <c r="I227"/>
  <c r="J227"/>
  <c r="I11"/>
  <c r="J11"/>
  <c r="G154"/>
  <c r="J211"/>
  <c r="I211"/>
  <c r="G182"/>
  <c r="J166"/>
  <c r="I166"/>
  <c r="I258"/>
  <c r="J258"/>
  <c r="J190"/>
  <c r="I190"/>
  <c r="K199"/>
  <c r="J97"/>
  <c r="I97"/>
  <c r="K157"/>
  <c r="I111"/>
  <c r="J111"/>
  <c r="I87"/>
  <c r="J87"/>
  <c r="I204"/>
  <c r="J204"/>
  <c r="I143"/>
  <c r="J143"/>
  <c r="J49"/>
  <c r="I49"/>
  <c r="G196"/>
  <c r="J105"/>
  <c r="I105"/>
  <c r="I135"/>
  <c r="J135"/>
  <c r="I177"/>
  <c r="J177"/>
  <c r="J64"/>
  <c r="I64"/>
  <c r="J212"/>
  <c r="I212"/>
  <c r="K154"/>
  <c r="J133"/>
  <c r="I133"/>
  <c r="J165"/>
  <c r="I165"/>
  <c r="I236"/>
  <c r="J236"/>
  <c r="J160"/>
  <c r="I160"/>
  <c r="J129"/>
  <c r="I129"/>
  <c r="G262"/>
  <c r="I94"/>
  <c r="J94"/>
  <c r="J225"/>
  <c r="I225"/>
  <c r="I127"/>
  <c r="J127"/>
  <c r="I14"/>
  <c r="J14"/>
  <c r="J59"/>
  <c r="I59"/>
  <c r="J248"/>
  <c r="I248"/>
  <c r="I58"/>
  <c r="J58"/>
  <c r="J36"/>
  <c r="I36"/>
  <c r="J109"/>
  <c r="I109"/>
  <c r="G245"/>
  <c r="G98"/>
  <c r="I214"/>
  <c r="J214"/>
  <c r="J57"/>
  <c r="I57"/>
  <c r="G239"/>
  <c r="G130"/>
  <c r="K8"/>
  <c r="K42"/>
  <c r="K242"/>
  <c r="I154" l="1"/>
  <c r="I157"/>
  <c r="J157"/>
  <c r="J182" s="1"/>
  <c r="K182"/>
  <c r="I218"/>
  <c r="I262"/>
  <c r="J249"/>
  <c r="J250" s="1"/>
  <c r="K250"/>
  <c r="I249"/>
  <c r="I250" s="1"/>
  <c r="J239"/>
  <c r="I239"/>
  <c r="J218"/>
  <c r="J130"/>
  <c r="J8"/>
  <c r="J39" s="1"/>
  <c r="I8"/>
  <c r="I39" s="1"/>
  <c r="K39"/>
  <c r="I98"/>
  <c r="I196"/>
  <c r="J154"/>
  <c r="K69"/>
  <c r="I42"/>
  <c r="I69" s="1"/>
  <c r="J42"/>
  <c r="J69" s="1"/>
  <c r="J199"/>
  <c r="J205" s="1"/>
  <c r="I199"/>
  <c r="I205" s="1"/>
  <c r="K205"/>
  <c r="I242"/>
  <c r="I245" s="1"/>
  <c r="J242"/>
  <c r="J245" s="1"/>
  <c r="K245"/>
  <c r="I130"/>
  <c r="J262"/>
  <c r="J98"/>
  <c r="I182"/>
  <c r="J196"/>
</calcChain>
</file>

<file path=xl/sharedStrings.xml><?xml version="1.0" encoding="utf-8"?>
<sst xmlns="http://schemas.openxmlformats.org/spreadsheetml/2006/main" count="661" uniqueCount="511">
  <si>
    <t>Commune</t>
  </si>
  <si>
    <t>Amourj</t>
  </si>
  <si>
    <t>Adel Bagrou</t>
  </si>
  <si>
    <t>Bougadoum</t>
  </si>
  <si>
    <t>Bassiknou</t>
  </si>
  <si>
    <t>El Megve</t>
  </si>
  <si>
    <t>Djiguenni</t>
  </si>
  <si>
    <t>Mabrouk</t>
  </si>
  <si>
    <t>Néma</t>
  </si>
  <si>
    <t>Jreif</t>
  </si>
  <si>
    <t>Bangou</t>
  </si>
  <si>
    <t>Hassi Etile</t>
  </si>
  <si>
    <t>Oum Avnadech</t>
  </si>
  <si>
    <t>El Mabrouk</t>
  </si>
  <si>
    <t>Noual</t>
  </si>
  <si>
    <t>Agoueinit</t>
  </si>
  <si>
    <t>Oualata</t>
  </si>
  <si>
    <t>Touil</t>
  </si>
  <si>
    <t>Koumbi Saleh</t>
  </si>
  <si>
    <t>N’Savenni</t>
  </si>
  <si>
    <t>Doueirare</t>
  </si>
  <si>
    <t>Beneamane</t>
  </si>
  <si>
    <t>Egjert</t>
  </si>
  <si>
    <t>Oum Lahyadh</t>
  </si>
  <si>
    <t>Koubenni</t>
  </si>
  <si>
    <t>Timzine</t>
  </si>
  <si>
    <t>Leghlig</t>
  </si>
  <si>
    <t>Modibougou</t>
  </si>
  <si>
    <t>Voullaniya</t>
  </si>
  <si>
    <t>Radhi</t>
  </si>
  <si>
    <t>Sava</t>
  </si>
  <si>
    <t>Hassi Abdallah</t>
  </si>
  <si>
    <t>Aweinat Thalle</t>
  </si>
  <si>
    <t>Lehreijat</t>
  </si>
  <si>
    <t>Egharghar</t>
  </si>
  <si>
    <t>Gueller</t>
  </si>
  <si>
    <t>Lebheir</t>
  </si>
  <si>
    <t>Laweissi</t>
  </si>
  <si>
    <t>Daghveg</t>
  </si>
  <si>
    <t>El  Ghabra</t>
  </si>
  <si>
    <t>R’Dheidhie</t>
  </si>
  <si>
    <t>Bou Lahrath</t>
  </si>
  <si>
    <t>Boumdeid</t>
  </si>
  <si>
    <t>Hseiy Tin</t>
  </si>
  <si>
    <t>Lavtah</t>
  </si>
  <si>
    <t>Guerou</t>
  </si>
  <si>
    <t>Kamour</t>
  </si>
  <si>
    <t>Kankoussa</t>
  </si>
  <si>
    <t>Sani</t>
  </si>
  <si>
    <t>Blajmil</t>
  </si>
  <si>
    <t>Tenaha</t>
  </si>
  <si>
    <t>Hamed</t>
  </si>
  <si>
    <t>Kiffa</t>
  </si>
  <si>
    <t>Nouamlein</t>
  </si>
  <si>
    <t>Aghorat</t>
  </si>
  <si>
    <t>El Melgue</t>
  </si>
  <si>
    <t>Kouroudjel</t>
  </si>
  <si>
    <t>Legrane</t>
  </si>
  <si>
    <t>Néré Walo</t>
  </si>
  <si>
    <t>Ganki</t>
  </si>
  <si>
    <t>Djewol</t>
  </si>
  <si>
    <t>Lexeibe</t>
  </si>
  <si>
    <t>Maghama</t>
  </si>
  <si>
    <t>Toulel</t>
  </si>
  <si>
    <t>Sagné</t>
  </si>
  <si>
    <t>Wali Djantang</t>
  </si>
  <si>
    <t>M’Boud</t>
  </si>
  <si>
    <t>Tikobra</t>
  </si>
  <si>
    <t>Lahrach</t>
  </si>
  <si>
    <t>Souve</t>
  </si>
  <si>
    <t>Mounguel</t>
  </si>
  <si>
    <t>Tifondé Civé</t>
  </si>
  <si>
    <t>Dolol Civé</t>
  </si>
  <si>
    <t>Tokomadji</t>
  </si>
  <si>
    <t>Vrea Litame</t>
  </si>
  <si>
    <t>Total Gorgol</t>
  </si>
  <si>
    <t>Aleg</t>
  </si>
  <si>
    <t>Djellewar</t>
  </si>
  <si>
    <t>Aghchourguit</t>
  </si>
  <si>
    <t>Bababé</t>
  </si>
  <si>
    <t>El Verae</t>
  </si>
  <si>
    <t>Aéré M’Bar</t>
  </si>
  <si>
    <t>Boghé</t>
  </si>
  <si>
    <t>Dar EL Aviye</t>
  </si>
  <si>
    <t>Dar El Barke</t>
  </si>
  <si>
    <t>Sangrave</t>
  </si>
  <si>
    <t>Djonabe</t>
  </si>
  <si>
    <t>M’Bagne</t>
  </si>
  <si>
    <t>Niabina</t>
  </si>
  <si>
    <t>Bagodine</t>
  </si>
  <si>
    <t>Total Brakna</t>
  </si>
  <si>
    <t>Boutilimit</t>
  </si>
  <si>
    <t>Ajoueir</t>
  </si>
  <si>
    <t>N’Teichet</t>
  </si>
  <si>
    <t>Tenghadej</t>
  </si>
  <si>
    <t>El Mouyessar</t>
  </si>
  <si>
    <t>N’Diago</t>
  </si>
  <si>
    <t>M’Balal</t>
  </si>
  <si>
    <t>Mederdra</t>
  </si>
  <si>
    <t>BeirTaouress</t>
  </si>
  <si>
    <t>Taguilalet</t>
  </si>
  <si>
    <t>El Khat</t>
  </si>
  <si>
    <t>Tiguent (El Jedide)</t>
  </si>
  <si>
    <t>Ouad Naga</t>
  </si>
  <si>
    <t>Aouleiygat</t>
  </si>
  <si>
    <t>El Ariye</t>
  </si>
  <si>
    <t>R’Kiz</t>
  </si>
  <si>
    <t>Boutalhaye</t>
  </si>
  <si>
    <t>Bareine</t>
  </si>
  <si>
    <t>Rosso</t>
  </si>
  <si>
    <t>Aoujeft</t>
  </si>
  <si>
    <t>Maeden</t>
  </si>
  <si>
    <t>N’Teirguent</t>
  </si>
  <si>
    <t>El Medah</t>
  </si>
  <si>
    <t>Atar</t>
  </si>
  <si>
    <t>Tawaz</t>
  </si>
  <si>
    <t>Choum</t>
  </si>
  <si>
    <t>Chinguitti</t>
  </si>
  <si>
    <t>Aïn Ehel Taya</t>
  </si>
  <si>
    <t>Aïn Savra</t>
  </si>
  <si>
    <t>Total Adrar</t>
  </si>
  <si>
    <t>Nouadhibou</t>
  </si>
  <si>
    <t>Boulenouar</t>
  </si>
  <si>
    <t>Inal</t>
  </si>
  <si>
    <t>Tmeimichat</t>
  </si>
  <si>
    <t>Nouamghar</t>
  </si>
  <si>
    <t>F’Deirick</t>
  </si>
  <si>
    <t>Zoueirat</t>
  </si>
  <si>
    <t>Total Dakhlet Nouadhibou</t>
  </si>
  <si>
    <t>Akjoujt</t>
  </si>
  <si>
    <t>Bennechab</t>
  </si>
  <si>
    <t>Moudjeria</t>
  </si>
  <si>
    <t>N’Beike</t>
  </si>
  <si>
    <t>Soudoud</t>
  </si>
  <si>
    <t>Tichit</t>
  </si>
  <si>
    <t>Lekhcheb</t>
  </si>
  <si>
    <t>El Wahat</t>
  </si>
  <si>
    <t>Tensigh</t>
  </si>
  <si>
    <t>Boubacar Ben Amer</t>
  </si>
  <si>
    <t>Lehsira</t>
  </si>
  <si>
    <t>Total Tagant</t>
  </si>
  <si>
    <t>Leebelli</t>
  </si>
  <si>
    <t>Tektake</t>
  </si>
  <si>
    <t>Bouanz</t>
  </si>
  <si>
    <t>Lehraj</t>
  </si>
  <si>
    <t>Leaweinat</t>
  </si>
  <si>
    <t>Souvi</t>
  </si>
  <si>
    <t>Baydjam</t>
  </si>
  <si>
    <t>Wompou</t>
  </si>
  <si>
    <t>Gouraye</t>
  </si>
  <si>
    <t>Ghabou</t>
  </si>
  <si>
    <t>Arr</t>
  </si>
  <si>
    <t>Ejar</t>
  </si>
  <si>
    <t>Ould M’Bonny</t>
  </si>
  <si>
    <t>Tachout</t>
  </si>
  <si>
    <t>Total Inchiri</t>
  </si>
  <si>
    <t xml:space="preserve"> Teyaret</t>
  </si>
  <si>
    <t xml:space="preserve"> Ksar</t>
  </si>
  <si>
    <t xml:space="preserve"> Tevragh Zeina</t>
  </si>
  <si>
    <t xml:space="preserve"> Toujounine</t>
  </si>
  <si>
    <t xml:space="preserve"> Sebkha</t>
  </si>
  <si>
    <t xml:space="preserve"> El Mina</t>
  </si>
  <si>
    <t xml:space="preserve"> Dar Naïm</t>
  </si>
  <si>
    <t xml:space="preserve"> Arafat</t>
  </si>
  <si>
    <t xml:space="preserve"> Riyad</t>
  </si>
  <si>
    <t>Total Nouakchott</t>
  </si>
  <si>
    <t>Total Assaba</t>
  </si>
  <si>
    <t>Total : Trarza</t>
  </si>
  <si>
    <t>Wilaya</t>
  </si>
  <si>
    <t>Assaba</t>
  </si>
  <si>
    <t>Gorgol</t>
  </si>
  <si>
    <t>Brakna</t>
  </si>
  <si>
    <t>Trarza</t>
  </si>
  <si>
    <t>Adrar</t>
  </si>
  <si>
    <t>Tagant</t>
  </si>
  <si>
    <t>Inchiri</t>
  </si>
  <si>
    <t>Nouakchott</t>
  </si>
  <si>
    <t>البلدية</t>
  </si>
  <si>
    <t>آمرج</t>
  </si>
  <si>
    <t>عدل بكرو</t>
  </si>
  <si>
    <t>بوكادوم</t>
  </si>
  <si>
    <t>باسكنو</t>
  </si>
  <si>
    <t>جكني</t>
  </si>
  <si>
    <t>المبروك</t>
  </si>
  <si>
    <t>فيرني</t>
  </si>
  <si>
    <t>بنعمان</t>
  </si>
  <si>
    <t>إعوينات إزبل</t>
  </si>
  <si>
    <t>كصر البركة</t>
  </si>
  <si>
    <t>آشميم</t>
  </si>
  <si>
    <t>آكوينيت</t>
  </si>
  <si>
    <t>ولاته</t>
  </si>
  <si>
    <t>كومبي صالح</t>
  </si>
  <si>
    <t>أكجرت</t>
  </si>
  <si>
    <t>أم لحياظ</t>
  </si>
  <si>
    <t>كوبني</t>
  </si>
  <si>
    <t>تيمزين</t>
  </si>
  <si>
    <t>كوكي الزمال</t>
  </si>
  <si>
    <t>مدبوكو</t>
  </si>
  <si>
    <t>الفلانية</t>
  </si>
  <si>
    <t>تامشكط</t>
  </si>
  <si>
    <t>الراظي</t>
  </si>
  <si>
    <t>الصفا</t>
  </si>
  <si>
    <t>الطينطان</t>
  </si>
  <si>
    <t>لحريجات</t>
  </si>
  <si>
    <t>عين فربه</t>
  </si>
  <si>
    <t>مجموع الحوض الغربي</t>
  </si>
  <si>
    <t>تنحماد</t>
  </si>
  <si>
    <t>Hassi Ehel Ahmed Bechne</t>
  </si>
  <si>
    <t>Gougui Zemmal</t>
  </si>
  <si>
    <t>باركيول</t>
  </si>
  <si>
    <t>كلير</t>
  </si>
  <si>
    <t>لبحير</t>
  </si>
  <si>
    <t>لعويسي</t>
  </si>
  <si>
    <t>بولحراث</t>
  </si>
  <si>
    <t>بومديد</t>
  </si>
  <si>
    <t>إحسي الطين</t>
  </si>
  <si>
    <t>كرو</t>
  </si>
  <si>
    <t>أودي إجريد</t>
  </si>
  <si>
    <t>كامور</t>
  </si>
  <si>
    <t>ساني</t>
  </si>
  <si>
    <t>تناها</t>
  </si>
  <si>
    <t>هامد</t>
  </si>
  <si>
    <t>كوروجل</t>
  </si>
  <si>
    <t>لكران</t>
  </si>
  <si>
    <t>مجموع لعصابه</t>
  </si>
  <si>
    <t>إرظيظيع</t>
  </si>
  <si>
    <t>لفطح</t>
  </si>
  <si>
    <t>كيهيدي</t>
  </si>
  <si>
    <t>نيري والو</t>
  </si>
  <si>
    <t>كانكي</t>
  </si>
  <si>
    <t>جول</t>
  </si>
  <si>
    <t>لكصيبه</t>
  </si>
  <si>
    <t>توكومادي</t>
  </si>
  <si>
    <t>مقامه</t>
  </si>
  <si>
    <t>دوو</t>
  </si>
  <si>
    <t>دولل سيفي</t>
  </si>
  <si>
    <t>فرع ليتام</t>
  </si>
  <si>
    <t>تولل</t>
  </si>
  <si>
    <t>صانيي</t>
  </si>
  <si>
    <t>إمبود</t>
  </si>
  <si>
    <t>انجاجبني كانديكا</t>
  </si>
  <si>
    <t>فم لكليته</t>
  </si>
  <si>
    <t>شلخت التياب</t>
  </si>
  <si>
    <t>لحرش</t>
  </si>
  <si>
    <t>سوفه</t>
  </si>
  <si>
    <t>مونكل</t>
  </si>
  <si>
    <t>بطحت ميت</t>
  </si>
  <si>
    <t>بكل</t>
  </si>
  <si>
    <t>ملزم تيشط</t>
  </si>
  <si>
    <t>آزكلم التياب</t>
  </si>
  <si>
    <t>مجموع كوركول</t>
  </si>
  <si>
    <t>Beilouguet Litame</t>
  </si>
  <si>
    <t>ألاك</t>
  </si>
  <si>
    <t>شكار</t>
  </si>
  <si>
    <t>مال</t>
  </si>
  <si>
    <t>جلوار</t>
  </si>
  <si>
    <t>بابابي</t>
  </si>
  <si>
    <t>الفرع</t>
  </si>
  <si>
    <t>بوكي</t>
  </si>
  <si>
    <t>مكطع لحجار</t>
  </si>
  <si>
    <t>جونابه</t>
  </si>
  <si>
    <t>واد أمور</t>
  </si>
  <si>
    <t>باكودين</t>
  </si>
  <si>
    <t>مجموع لبراكنه</t>
  </si>
  <si>
    <t>Ould Biram</t>
  </si>
  <si>
    <t>بوتليميت</t>
  </si>
  <si>
    <t>علب آدرس</t>
  </si>
  <si>
    <t>آجوير</t>
  </si>
  <si>
    <t>إنتيشط</t>
  </si>
  <si>
    <t>الميسر</t>
  </si>
  <si>
    <t>كرمسين</t>
  </si>
  <si>
    <t>انجاكو</t>
  </si>
  <si>
    <t>امبلل</t>
  </si>
  <si>
    <t>المذرذره</t>
  </si>
  <si>
    <t>بير التورس</t>
  </si>
  <si>
    <t>التاكلالت</t>
  </si>
  <si>
    <t>الخط</t>
  </si>
  <si>
    <t>تكنت الجديده</t>
  </si>
  <si>
    <t>واد الناقة</t>
  </si>
  <si>
    <t>آوليكات</t>
  </si>
  <si>
    <t>العريه</t>
  </si>
  <si>
    <t>اركيز</t>
  </si>
  <si>
    <t>انتيكان</t>
  </si>
  <si>
    <t>برينه</t>
  </si>
  <si>
    <t>روصو</t>
  </si>
  <si>
    <t>جدر المحكن</t>
  </si>
  <si>
    <t>مجموع اترارزه</t>
  </si>
  <si>
    <t>Elb Adress</t>
  </si>
  <si>
    <t>Jedrel Mouhguen</t>
  </si>
  <si>
    <t>أوجفت</t>
  </si>
  <si>
    <t>المعدن</t>
  </si>
  <si>
    <t>انتيركنت</t>
  </si>
  <si>
    <t>المداح</t>
  </si>
  <si>
    <t>اطار</t>
  </si>
  <si>
    <t>عين أهل الطايع</t>
  </si>
  <si>
    <t>الطواز</t>
  </si>
  <si>
    <t>شوم</t>
  </si>
  <si>
    <t>شنقيط</t>
  </si>
  <si>
    <t>العين الصفره</t>
  </si>
  <si>
    <t>وادان</t>
  </si>
  <si>
    <t>مجموع آدرار</t>
  </si>
  <si>
    <t>الشامي</t>
  </si>
  <si>
    <t>المجرية</t>
  </si>
  <si>
    <t>السدود</t>
  </si>
  <si>
    <t>تيشيت</t>
  </si>
  <si>
    <t>لخشب</t>
  </si>
  <si>
    <t>الواحات</t>
  </si>
  <si>
    <t>التنسيق</t>
  </si>
  <si>
    <t>لحصيره</t>
  </si>
  <si>
    <t>مجموع تكانت</t>
  </si>
  <si>
    <t>بوبكر بن عامر</t>
  </si>
  <si>
    <t>ولد ينج</t>
  </si>
  <si>
    <t>لعبلي</t>
  </si>
  <si>
    <t>التكتاته</t>
  </si>
  <si>
    <t>بوعنز</t>
  </si>
  <si>
    <t>لحرج</t>
  </si>
  <si>
    <t>لعوينات</t>
  </si>
  <si>
    <t>سيلبابي</t>
  </si>
  <si>
    <t>الصوفي</t>
  </si>
  <si>
    <t>بايجام</t>
  </si>
  <si>
    <t>ومبو</t>
  </si>
  <si>
    <t>كوري</t>
  </si>
  <si>
    <t>عر</t>
  </si>
  <si>
    <t>أجار</t>
  </si>
  <si>
    <t>ولد إمبني</t>
  </si>
  <si>
    <t>التاشوط</t>
  </si>
  <si>
    <t>حاس شكار</t>
  </si>
  <si>
    <t>مجموع كيديماغا</t>
  </si>
  <si>
    <t>Hassi Chegar</t>
  </si>
  <si>
    <t>بير أم إكرين</t>
  </si>
  <si>
    <t>إفديرك</t>
  </si>
  <si>
    <t>ازويرات</t>
  </si>
  <si>
    <t>محموع تيرس الزمور</t>
  </si>
  <si>
    <t xml:space="preserve">أكجوجت </t>
  </si>
  <si>
    <t>بنشاب</t>
  </si>
  <si>
    <t>مجموع اينشيري</t>
  </si>
  <si>
    <t>تيارت</t>
  </si>
  <si>
    <t>لكصر</t>
  </si>
  <si>
    <t>توجنين</t>
  </si>
  <si>
    <t>الميناء</t>
  </si>
  <si>
    <t>دار النعيم</t>
  </si>
  <si>
    <t>عرفات</t>
  </si>
  <si>
    <t>الرياض</t>
  </si>
  <si>
    <t>مجموع انواكشوط</t>
  </si>
  <si>
    <t>مجموع داخلت انواذيبو</t>
  </si>
  <si>
    <t xml:space="preserve"> الحوض الشرقي </t>
  </si>
  <si>
    <t>Tintane</t>
  </si>
  <si>
    <t>Ten Hamadi</t>
  </si>
  <si>
    <t>Ouadane</t>
  </si>
  <si>
    <t>Chami</t>
  </si>
  <si>
    <t>Hodh El Gharbi</t>
  </si>
  <si>
    <t>Dakhlet Nouadhibou</t>
  </si>
  <si>
    <t>Total Hodh El Gharbi</t>
  </si>
  <si>
    <t>Hodh Chargui</t>
  </si>
  <si>
    <t>Tiris Zemmour</t>
  </si>
  <si>
    <t>النعمة</t>
  </si>
  <si>
    <t>Achemim</t>
  </si>
  <si>
    <t>اجريف</t>
  </si>
  <si>
    <t>بنكو</t>
  </si>
  <si>
    <t>حاسي اتيل</t>
  </si>
  <si>
    <t>ام آفنادش</t>
  </si>
  <si>
    <t>بريباف</t>
  </si>
  <si>
    <t>Beribave</t>
  </si>
  <si>
    <t>نوال</t>
  </si>
  <si>
    <t>المكف</t>
  </si>
  <si>
    <t>فصالة</t>
  </si>
  <si>
    <t>Vassala</t>
  </si>
  <si>
    <t>اظهر</t>
  </si>
  <si>
    <t>El Mebrouk</t>
  </si>
  <si>
    <t>Feireni</t>
  </si>
  <si>
    <t>Aoueinat Zbel</t>
  </si>
  <si>
    <t>اغليك اهل بي</t>
  </si>
  <si>
    <t>Ghlig Ehel Boyé</t>
  </si>
  <si>
    <t>Gasr El Barka</t>
  </si>
  <si>
    <t>تمبدغة</t>
  </si>
  <si>
    <t>Timbedra</t>
  </si>
  <si>
    <t>اطويل</t>
  </si>
  <si>
    <t>Etouil</t>
  </si>
  <si>
    <t>بوسطيل</t>
  </si>
  <si>
    <t>Bousteila</t>
  </si>
  <si>
    <t>حاسي امهادي</t>
  </si>
  <si>
    <t>Hassi M'Hadi</t>
  </si>
  <si>
    <t>انبيكت لحواش</t>
  </si>
  <si>
    <t>N'Beiket Lahwach</t>
  </si>
  <si>
    <t>Total Hodh Chargui</t>
  </si>
  <si>
    <t>تفرغ زينه</t>
  </si>
  <si>
    <t>السبخة</t>
  </si>
  <si>
    <t>العيون</t>
  </si>
  <si>
    <t>ادويرارة</t>
  </si>
  <si>
    <t>انصفني</t>
  </si>
  <si>
    <t>Tamcheket</t>
  </si>
  <si>
    <t>قطع التيدومة</t>
  </si>
  <si>
    <t>Guetae Teidoume</t>
  </si>
  <si>
    <t>لغليك</t>
  </si>
  <si>
    <t>حاسي اهل احمد بشنه</t>
  </si>
  <si>
    <t>الدفعة</t>
  </si>
  <si>
    <t>Devaa</t>
  </si>
  <si>
    <t>اغرغار</t>
  </si>
  <si>
    <t>اعوينات الطل</t>
  </si>
  <si>
    <t>حاسي عبد الله</t>
  </si>
  <si>
    <t xml:space="preserve">Aïoun </t>
  </si>
  <si>
    <t>Aïn Varba</t>
  </si>
  <si>
    <t>Cheggar</t>
  </si>
  <si>
    <t>اغشوركيت</t>
  </si>
  <si>
    <t>Male</t>
  </si>
  <si>
    <t>بوحديده</t>
  </si>
  <si>
    <t>Bouhdide</t>
  </si>
  <si>
    <t>هايري امبار</t>
  </si>
  <si>
    <t>امباني</t>
  </si>
  <si>
    <t>ادباي الحجاج</t>
  </si>
  <si>
    <t>Edebaye El Hejaj</t>
  </si>
  <si>
    <t>انيابينا</t>
  </si>
  <si>
    <t>Ouad Emmour</t>
  </si>
  <si>
    <t>صنكرافة</t>
  </si>
  <si>
    <t>دار البركة</t>
  </si>
  <si>
    <t>ول بيرم</t>
  </si>
  <si>
    <t>دار العافية</t>
  </si>
  <si>
    <t>كيفة</t>
  </si>
  <si>
    <t>انواملين</t>
  </si>
  <si>
    <t>اغورط</t>
  </si>
  <si>
    <t>الملك</t>
  </si>
  <si>
    <t>كنكوصة</t>
  </si>
  <si>
    <t>بلاجميل</t>
  </si>
  <si>
    <t>Oudeiy Jrid</t>
  </si>
  <si>
    <t>الغايره</t>
  </si>
  <si>
    <t>El Ghaira</t>
  </si>
  <si>
    <t>Barkéol</t>
  </si>
  <si>
    <t>ادغفك</t>
  </si>
  <si>
    <t>الغبره</t>
  </si>
  <si>
    <t>انواذيبو</t>
  </si>
  <si>
    <t>بولنوار</t>
  </si>
  <si>
    <t>انال</t>
  </si>
  <si>
    <t>اتميميشات</t>
  </si>
  <si>
    <t>انوامغار</t>
  </si>
  <si>
    <t>تجكجة</t>
  </si>
  <si>
    <t>Tidjikja</t>
  </si>
  <si>
    <t>انبيكه</t>
  </si>
  <si>
    <t>Kaédi</t>
  </si>
  <si>
    <t>لكصيبه1</t>
  </si>
  <si>
    <t>تيفوند سيفه</t>
  </si>
  <si>
    <t>Bathet meit</t>
  </si>
  <si>
    <t>Boukel</t>
  </si>
  <si>
    <t>Melzem Teichet</t>
  </si>
  <si>
    <t>Daw</t>
  </si>
  <si>
    <t>بيلكت ليتام</t>
  </si>
  <si>
    <t>والي جنتك</t>
  </si>
  <si>
    <t>تكوبره</t>
  </si>
  <si>
    <t>تاركنت أهل مولاي اعل</t>
  </si>
  <si>
    <t>ادباي اهل كلاي</t>
  </si>
  <si>
    <t>Edebaye Ehel Guelaye</t>
  </si>
  <si>
    <t>Voum Legleite</t>
  </si>
  <si>
    <t>Chelkhet Tiyab</t>
  </si>
  <si>
    <t>Lexeibe1</t>
  </si>
  <si>
    <t>N’Djadjbenni Gandéga</t>
  </si>
  <si>
    <t>Terenguel Ehel Moulaye Ely</t>
  </si>
  <si>
    <t>Azgueilem Tiyab</t>
  </si>
  <si>
    <t>Sélibaby</t>
  </si>
  <si>
    <t>غابو</t>
  </si>
  <si>
    <t>دافور</t>
  </si>
  <si>
    <t>Dafort</t>
  </si>
  <si>
    <t>Keur Macène</t>
  </si>
  <si>
    <t>بوطلحايه</t>
  </si>
  <si>
    <t>Tekane</t>
  </si>
  <si>
    <t>تنغدج</t>
  </si>
  <si>
    <t>النباغية</t>
  </si>
  <si>
    <t>Nebaghiya</t>
  </si>
  <si>
    <t>Bir Moughrein</t>
  </si>
  <si>
    <t>Total Tiris Zemmour</t>
  </si>
  <si>
    <t>Dhar</t>
  </si>
  <si>
    <t>Maghta Lahjar</t>
  </si>
  <si>
    <t>Total Guidimakha</t>
  </si>
  <si>
    <t>Population pauvre</t>
  </si>
  <si>
    <t>Nombre de communes :</t>
  </si>
  <si>
    <t>Population 2013</t>
  </si>
  <si>
    <t>Indice pauvreté</t>
  </si>
  <si>
    <t>Part démographie</t>
  </si>
  <si>
    <t>Part pauvreté</t>
  </si>
  <si>
    <t>Part forfaitaire</t>
  </si>
  <si>
    <t>Dotation totale</t>
  </si>
  <si>
    <t>Dotation fonction-nement</t>
  </si>
  <si>
    <t>Dotation maintenance et entretien</t>
  </si>
  <si>
    <t>Population pauvre (3) :</t>
  </si>
  <si>
    <t>Population totale (2) :</t>
  </si>
  <si>
    <t>Fonds Régional de Développement - Dotation année 2016 (1)</t>
  </si>
  <si>
    <t>(1)</t>
  </si>
  <si>
    <t>(2)</t>
  </si>
  <si>
    <t>(3)</t>
  </si>
  <si>
    <t>Source : ONS - RGPH 2013</t>
  </si>
  <si>
    <t>Source : ONS - Profil de la pauvreté en Mauritanie 2014 (publication août 2015)</t>
  </si>
  <si>
    <t>Selon le décret n° 2016-___ du __ mars 2016</t>
  </si>
  <si>
    <t>(4)</t>
  </si>
  <si>
    <t>Montant de la dotation pour les communes (4) :</t>
  </si>
  <si>
    <t>Le Directeur Général des Collectivités Térritoriales</t>
  </si>
  <si>
    <t>Le Secrétaire Général du MIDEC</t>
  </si>
  <si>
    <t>Ould Yengé</t>
  </si>
  <si>
    <t>Note sur les formules utilisées pour le calcul des différentes parts :</t>
  </si>
  <si>
    <t>Part démographie :</t>
  </si>
  <si>
    <t>Population de la commune</t>
  </si>
  <si>
    <t>Part pauvreté :</t>
  </si>
  <si>
    <t xml:space="preserve">Population pauvre : </t>
  </si>
  <si>
    <t>Population de la commune X Indice de pauvreté</t>
  </si>
  <si>
    <t>Population pauvre de la commune</t>
  </si>
  <si>
    <t>Population pauvre de la mauritanie</t>
  </si>
  <si>
    <t>Population totale Mauritanie</t>
  </si>
  <si>
    <t>Part forfaitaire :</t>
  </si>
  <si>
    <t>Nombre total de communes</t>
  </si>
  <si>
    <t>Montant total dotation aux communes</t>
  </si>
  <si>
    <t xml:space="preserve">  X Montant total dotation aux communes X 50%</t>
  </si>
  <si>
    <t xml:space="preserve">  X Montant total dotation aux communes X 30%</t>
  </si>
  <si>
    <t xml:space="preserve">  X 20%</t>
  </si>
  <si>
    <t>Soit 98% du montant total du FRD 2016</t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</si>
</sst>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64" formatCode="###0"/>
    <numFmt numFmtId="165" formatCode="_-* #,##0\ _€_-;\-* #,##0\ _€_-;_-* &quot;-&quot;??\ _€_-;_-@_-"/>
    <numFmt numFmtId="166" formatCode="#,##0_ ;\-#,##0\ "/>
    <numFmt numFmtId="167" formatCode="0.000%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theme="9" tint="-0.249977111117893"/>
      <name val="Arial"/>
      <family val="2"/>
    </font>
    <font>
      <sz val="9"/>
      <color theme="9" tint="-0.249977111117893"/>
      <name val="Arial"/>
      <family val="2"/>
    </font>
    <font>
      <b/>
      <sz val="9"/>
      <color rgb="FF7030A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rgb="FF000000"/>
      <name val="Arial"/>
      <family val="2"/>
    </font>
    <font>
      <sz val="8"/>
      <color theme="1"/>
      <name val="Arial"/>
      <family val="2"/>
    </font>
    <font>
      <i/>
      <sz val="9"/>
      <color theme="1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i/>
      <u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</borders>
  <cellStyleXfs count="323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/>
    <xf numFmtId="0" fontId="4" fillId="0" borderId="0" xfId="0" applyFont="1"/>
    <xf numFmtId="0" fontId="6" fillId="0" borderId="0" xfId="0" applyFont="1"/>
    <xf numFmtId="0" fontId="6" fillId="0" borderId="0" xfId="0" applyFont="1" applyFill="1"/>
    <xf numFmtId="0" fontId="4" fillId="0" borderId="0" xfId="0" applyFont="1" applyFill="1"/>
    <xf numFmtId="3" fontId="6" fillId="0" borderId="0" xfId="0" applyNumberFormat="1" applyFont="1" applyFill="1"/>
    <xf numFmtId="0" fontId="11" fillId="0" borderId="9" xfId="0" applyFont="1" applyFill="1" applyBorder="1" applyAlignment="1">
      <alignment wrapText="1"/>
    </xf>
    <xf numFmtId="0" fontId="8" fillId="0" borderId="0" xfId="0" applyFont="1"/>
    <xf numFmtId="3" fontId="6" fillId="0" borderId="0" xfId="0" applyNumberFormat="1" applyFont="1" applyFill="1" applyAlignment="1">
      <alignment horizontal="right"/>
    </xf>
    <xf numFmtId="3" fontId="6" fillId="0" borderId="0" xfId="0" applyNumberFormat="1" applyFont="1" applyAlignment="1">
      <alignment horizontal="right"/>
    </xf>
    <xf numFmtId="3" fontId="3" fillId="0" borderId="1" xfId="55" applyNumberFormat="1" applyFont="1" applyFill="1" applyBorder="1" applyAlignment="1">
      <alignment horizontal="right" vertical="center"/>
    </xf>
    <xf numFmtId="3" fontId="13" fillId="0" borderId="0" xfId="0" applyNumberFormat="1" applyFont="1" applyFill="1"/>
    <xf numFmtId="3" fontId="5" fillId="3" borderId="1" xfId="259" applyNumberFormat="1" applyFont="1" applyFill="1" applyBorder="1" applyAlignment="1">
      <alignment horizontal="center" vertical="top" wrapText="1"/>
    </xf>
    <xf numFmtId="9" fontId="5" fillId="3" borderId="1" xfId="322" applyFont="1" applyFill="1" applyBorder="1" applyAlignment="1">
      <alignment horizontal="center" vertical="top" wrapText="1"/>
    </xf>
    <xf numFmtId="0" fontId="14" fillId="0" borderId="0" xfId="0" quotePrefix="1" applyFont="1" applyAlignment="1">
      <alignment horizontal="right"/>
    </xf>
    <xf numFmtId="0" fontId="14" fillId="0" borderId="0" xfId="0" applyFont="1"/>
    <xf numFmtId="0" fontId="6" fillId="0" borderId="0" xfId="0" applyFont="1" applyAlignment="1">
      <alignment horizontal="right"/>
    </xf>
    <xf numFmtId="3" fontId="6" fillId="0" borderId="0" xfId="0" applyNumberFormat="1" applyFont="1" applyFill="1" applyAlignment="1">
      <alignment horizontal="left"/>
    </xf>
    <xf numFmtId="0" fontId="8" fillId="0" borderId="1" xfId="0" applyFont="1" applyFill="1" applyBorder="1"/>
    <xf numFmtId="3" fontId="7" fillId="0" borderId="1" xfId="279" applyNumberFormat="1" applyFont="1" applyFill="1" applyBorder="1" applyAlignment="1">
      <alignment horizontal="right" vertical="center"/>
    </xf>
    <xf numFmtId="10" fontId="7" fillId="0" borderId="1" xfId="322" applyNumberFormat="1" applyFont="1" applyFill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3" fontId="3" fillId="0" borderId="1" xfId="30" applyNumberFormat="1" applyFont="1" applyFill="1" applyBorder="1" applyAlignment="1">
      <alignment horizontal="right" vertical="center"/>
    </xf>
    <xf numFmtId="10" fontId="3" fillId="0" borderId="1" xfId="322" applyNumberFormat="1" applyFont="1" applyFill="1" applyBorder="1" applyAlignment="1">
      <alignment horizontal="center" vertical="center"/>
    </xf>
    <xf numFmtId="3" fontId="3" fillId="0" borderId="1" xfId="3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3" fontId="9" fillId="0" borderId="1" xfId="2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left"/>
    </xf>
    <xf numFmtId="167" fontId="3" fillId="0" borderId="1" xfId="322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top"/>
    </xf>
    <xf numFmtId="3" fontId="7" fillId="2" borderId="1" xfId="280" applyNumberFormat="1" applyFont="1" applyFill="1" applyBorder="1" applyAlignment="1">
      <alignment horizontal="right" vertical="center"/>
    </xf>
    <xf numFmtId="10" fontId="7" fillId="2" borderId="1" xfId="322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top"/>
    </xf>
    <xf numFmtId="3" fontId="7" fillId="0" borderId="1" xfId="282" applyNumberFormat="1" applyFont="1" applyFill="1" applyBorder="1" applyAlignment="1">
      <alignment horizontal="right" vertical="center"/>
    </xf>
    <xf numFmtId="0" fontId="8" fillId="2" borderId="1" xfId="0" applyFont="1" applyFill="1" applyBorder="1"/>
    <xf numFmtId="0" fontId="6" fillId="2" borderId="1" xfId="0" applyFont="1" applyFill="1" applyBorder="1"/>
    <xf numFmtId="3" fontId="7" fillId="2" borderId="1" xfId="282" applyNumberFormat="1" applyFont="1" applyFill="1" applyBorder="1" applyAlignment="1">
      <alignment horizontal="right" vertical="center"/>
    </xf>
    <xf numFmtId="0" fontId="8" fillId="0" borderId="1" xfId="0" applyFont="1" applyBorder="1"/>
    <xf numFmtId="3" fontId="7" fillId="0" borderId="1" xfId="285" applyNumberFormat="1" applyFont="1" applyFill="1" applyBorder="1" applyAlignment="1">
      <alignment horizontal="right" vertical="center"/>
    </xf>
    <xf numFmtId="3" fontId="6" fillId="0" borderId="1" xfId="285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wrapText="1"/>
    </xf>
    <xf numFmtId="3" fontId="3" fillId="0" borderId="1" xfId="80" applyNumberFormat="1" applyFont="1" applyFill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10" fontId="6" fillId="0" borderId="1" xfId="0" applyNumberFormat="1" applyFont="1" applyBorder="1" applyAlignment="1">
      <alignment horizontal="center" vertical="center"/>
    </xf>
    <xf numFmtId="3" fontId="6" fillId="0" borderId="1" xfId="1" applyNumberFormat="1" applyFont="1" applyBorder="1" applyAlignment="1">
      <alignment horizontal="right" vertical="center"/>
    </xf>
    <xf numFmtId="10" fontId="6" fillId="0" borderId="1" xfId="322" applyNumberFormat="1" applyFont="1" applyBorder="1" applyAlignment="1">
      <alignment horizontal="center" vertical="center"/>
    </xf>
    <xf numFmtId="166" fontId="6" fillId="0" borderId="1" xfId="1" applyNumberFormat="1" applyFont="1" applyBorder="1" applyAlignment="1">
      <alignment horizontal="right" vertical="center"/>
    </xf>
    <xf numFmtId="164" fontId="8" fillId="0" borderId="1" xfId="0" applyNumberFormat="1" applyFont="1" applyBorder="1"/>
    <xf numFmtId="164" fontId="6" fillId="0" borderId="1" xfId="0" applyNumberFormat="1" applyFont="1" applyBorder="1"/>
    <xf numFmtId="3" fontId="7" fillId="0" borderId="1" xfId="1" applyNumberFormat="1" applyFont="1" applyFill="1" applyBorder="1" applyAlignment="1">
      <alignment horizontal="right" vertical="center"/>
    </xf>
    <xf numFmtId="3" fontId="6" fillId="0" borderId="1" xfId="1" applyNumberFormat="1" applyFont="1" applyBorder="1" applyAlignment="1">
      <alignment horizontal="right"/>
    </xf>
    <xf numFmtId="0" fontId="12" fillId="0" borderId="1" xfId="231" applyFont="1" applyFill="1" applyBorder="1" applyAlignment="1">
      <alignment horizontal="left" vertical="top" wrapText="1"/>
    </xf>
    <xf numFmtId="3" fontId="7" fillId="0" borderId="1" xfId="234" applyNumberFormat="1" applyFont="1" applyFill="1" applyBorder="1" applyAlignment="1">
      <alignment horizontal="right" vertical="center"/>
    </xf>
    <xf numFmtId="0" fontId="12" fillId="0" borderId="1" xfId="221" applyFont="1" applyFill="1" applyBorder="1" applyAlignment="1">
      <alignment horizontal="left" vertical="top" wrapText="1"/>
    </xf>
    <xf numFmtId="0" fontId="3" fillId="0" borderId="1" xfId="0" applyFont="1" applyBorder="1" applyAlignment="1"/>
    <xf numFmtId="0" fontId="13" fillId="0" borderId="0" xfId="0" applyFont="1"/>
    <xf numFmtId="3" fontId="13" fillId="0" borderId="0" xfId="0" applyNumberFormat="1" applyFont="1"/>
    <xf numFmtId="3" fontId="6" fillId="0" borderId="0" xfId="0" applyNumberFormat="1" applyFont="1" applyFill="1" applyAlignment="1"/>
    <xf numFmtId="0" fontId="0" fillId="0" borderId="0" xfId="0" applyBorder="1"/>
    <xf numFmtId="0" fontId="15" fillId="0" borderId="0" xfId="0" applyFont="1" applyBorder="1" applyAlignment="1" applyProtection="1">
      <protection locked="0"/>
    </xf>
    <xf numFmtId="0" fontId="16" fillId="0" borderId="0" xfId="0" applyFont="1" applyBorder="1" applyAlignment="1" applyProtection="1">
      <protection locked="0"/>
    </xf>
    <xf numFmtId="0" fontId="15" fillId="0" borderId="0" xfId="0" applyFont="1" applyBorder="1" applyAlignment="1" applyProtection="1">
      <alignment horizontal="left"/>
      <protection locked="0"/>
    </xf>
    <xf numFmtId="165" fontId="0" fillId="0" borderId="0" xfId="0" applyNumberFormat="1" applyBorder="1"/>
    <xf numFmtId="0" fontId="8" fillId="0" borderId="1" xfId="0" applyFont="1" applyFill="1" applyBorder="1" applyAlignment="1">
      <alignment vertical="top"/>
    </xf>
    <xf numFmtId="0" fontId="8" fillId="0" borderId="1" xfId="0" applyFont="1" applyBorder="1" applyAlignment="1">
      <alignment horizontal="right"/>
    </xf>
    <xf numFmtId="0" fontId="17" fillId="0" borderId="0" xfId="0" applyFont="1"/>
    <xf numFmtId="3" fontId="6" fillId="0" borderId="5" xfId="0" applyNumberFormat="1" applyFont="1" applyFill="1" applyBorder="1" applyAlignment="1">
      <alignment horizontal="center"/>
    </xf>
    <xf numFmtId="3" fontId="6" fillId="0" borderId="0" xfId="0" applyNumberFormat="1" applyFont="1" applyFill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0" fontId="6" fillId="0" borderId="8" xfId="0" applyFont="1" applyBorder="1" applyAlignment="1">
      <alignment horizontal="center" vertical="center" textRotation="90"/>
    </xf>
    <xf numFmtId="0" fontId="6" fillId="0" borderId="6" xfId="0" applyFont="1" applyBorder="1" applyAlignment="1">
      <alignment horizontal="center" vertical="center" textRotation="90"/>
    </xf>
    <xf numFmtId="0" fontId="6" fillId="0" borderId="7" xfId="0" applyFont="1" applyBorder="1" applyAlignment="1">
      <alignment horizontal="center" vertical="center" textRotation="90"/>
    </xf>
    <xf numFmtId="0" fontId="6" fillId="0" borderId="8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top"/>
    </xf>
    <xf numFmtId="3" fontId="5" fillId="3" borderId="1" xfId="259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textRotation="90"/>
    </xf>
    <xf numFmtId="0" fontId="6" fillId="0" borderId="3" xfId="0" applyFont="1" applyFill="1" applyBorder="1" applyAlignment="1">
      <alignment horizontal="center" vertical="center" textRotation="90"/>
    </xf>
    <xf numFmtId="0" fontId="6" fillId="0" borderId="4" xfId="0" applyFont="1" applyFill="1" applyBorder="1" applyAlignment="1">
      <alignment horizontal="center" vertical="center" textRotation="90"/>
    </xf>
    <xf numFmtId="0" fontId="6" fillId="0" borderId="0" xfId="0" applyFont="1" applyAlignment="1">
      <alignment horizontal="center" vertical="center" textRotation="90"/>
    </xf>
    <xf numFmtId="0" fontId="6" fillId="0" borderId="5" xfId="0" applyFont="1" applyBorder="1" applyAlignment="1">
      <alignment horizontal="center" vertical="center" textRotation="90"/>
    </xf>
    <xf numFmtId="0" fontId="6" fillId="0" borderId="10" xfId="0" applyFont="1" applyBorder="1" applyAlignment="1">
      <alignment horizontal="center" vertical="center" textRotation="90"/>
    </xf>
  </cellXfs>
  <cellStyles count="323">
    <cellStyle name="Milliers" xfId="1" builtinId="3"/>
    <cellStyle name="Normal" xfId="0" builtinId="0"/>
    <cellStyle name="Normal_Feuil2" xfId="2"/>
    <cellStyle name="Pourcentage" xfId="322" builtinId="5"/>
    <cellStyle name="style1399847372315" xfId="3"/>
    <cellStyle name="style1399847372424" xfId="4"/>
    <cellStyle name="style1399847372471" xfId="5"/>
    <cellStyle name="style1399847372502" xfId="6"/>
    <cellStyle name="style1399847372533" xfId="7"/>
    <cellStyle name="style1399847372564" xfId="8"/>
    <cellStyle name="style1399847372611" xfId="9"/>
    <cellStyle name="style1399847372658" xfId="10"/>
    <cellStyle name="style1399847372689" xfId="11"/>
    <cellStyle name="style1399847372767" xfId="12"/>
    <cellStyle name="style1399847372814" xfId="13"/>
    <cellStyle name="style1399847372861" xfId="14"/>
    <cellStyle name="style1399847372892" xfId="15"/>
    <cellStyle name="style1399847372939" xfId="16"/>
    <cellStyle name="style1399847372970" xfId="17"/>
    <cellStyle name="style1399847373017" xfId="18"/>
    <cellStyle name="style1399847373048" xfId="19"/>
    <cellStyle name="style1399847373095" xfId="20"/>
    <cellStyle name="style1399847373126" xfId="21"/>
    <cellStyle name="style1399847373157" xfId="22"/>
    <cellStyle name="style1399847373204" xfId="23"/>
    <cellStyle name="style1399847373251" xfId="24"/>
    <cellStyle name="style1399847373313" xfId="25"/>
    <cellStyle name="style1399847373344" xfId="26"/>
    <cellStyle name="style1399847373391" xfId="27"/>
    <cellStyle name="style1399847373422" xfId="28"/>
    <cellStyle name="style1399847373454" xfId="29"/>
    <cellStyle name="style1399847373500" xfId="30"/>
    <cellStyle name="style1399847650008" xfId="31"/>
    <cellStyle name="style1399847650039" xfId="32"/>
    <cellStyle name="style1399847650070" xfId="33"/>
    <cellStyle name="style1399847650086" xfId="34"/>
    <cellStyle name="style1399847650117" xfId="35"/>
    <cellStyle name="style1399847650148" xfId="36"/>
    <cellStyle name="style1399847650164" xfId="37"/>
    <cellStyle name="style1399847650195" xfId="38"/>
    <cellStyle name="style1399847650211" xfId="39"/>
    <cellStyle name="style1399847650242" xfId="40"/>
    <cellStyle name="style1399847650273" xfId="41"/>
    <cellStyle name="style1399847650289" xfId="42"/>
    <cellStyle name="style1399847650304" xfId="43"/>
    <cellStyle name="style1399847650335" xfId="44"/>
    <cellStyle name="style1399847650351" xfId="45"/>
    <cellStyle name="style1399847650413" xfId="46"/>
    <cellStyle name="style1399847650429" xfId="47"/>
    <cellStyle name="style1399847650460" xfId="48"/>
    <cellStyle name="style1399847650476" xfId="49"/>
    <cellStyle name="style1399847650507" xfId="50"/>
    <cellStyle name="style1399847650523" xfId="51"/>
    <cellStyle name="style1399847650554" xfId="52"/>
    <cellStyle name="style1399847650585" xfId="53"/>
    <cellStyle name="style1399847650616" xfId="54"/>
    <cellStyle name="style1399847650647" xfId="55"/>
    <cellStyle name="style1399847690379" xfId="56"/>
    <cellStyle name="style1399847690395" xfId="57"/>
    <cellStyle name="style1399847690426" xfId="58"/>
    <cellStyle name="style1399847690457" xfId="59"/>
    <cellStyle name="style1399847690473" xfId="60"/>
    <cellStyle name="style1399847690504" xfId="61"/>
    <cellStyle name="style1399847690520" xfId="62"/>
    <cellStyle name="style1399847690551" xfId="63"/>
    <cellStyle name="style1399847690582" xfId="64"/>
    <cellStyle name="style1399847690598" xfId="65"/>
    <cellStyle name="style1399847690629" xfId="66"/>
    <cellStyle name="style1399847690645" xfId="67"/>
    <cellStyle name="style1399847690676" xfId="68"/>
    <cellStyle name="style1399847690723" xfId="69"/>
    <cellStyle name="style1399847690754" xfId="70"/>
    <cellStyle name="style1399847690769" xfId="71"/>
    <cellStyle name="style1399847690801" xfId="72"/>
    <cellStyle name="style1399847690816" xfId="73"/>
    <cellStyle name="style1399847690847" xfId="74"/>
    <cellStyle name="style1399847690879" xfId="75"/>
    <cellStyle name="style1399847690910" xfId="76"/>
    <cellStyle name="style1399847690925" xfId="77"/>
    <cellStyle name="style1399847690957" xfId="78"/>
    <cellStyle name="style1399847690988" xfId="79"/>
    <cellStyle name="style1399847691003" xfId="80"/>
    <cellStyle name="style1399847750672" xfId="81"/>
    <cellStyle name="style1399847750703" xfId="82"/>
    <cellStyle name="style1399847750719" xfId="83"/>
    <cellStyle name="style1399847750750" xfId="84"/>
    <cellStyle name="style1399847750781" xfId="85"/>
    <cellStyle name="style1399847750797" xfId="86"/>
    <cellStyle name="style1399847750828" xfId="87"/>
    <cellStyle name="style1399847750844" xfId="88"/>
    <cellStyle name="style1399847750875" xfId="89"/>
    <cellStyle name="style1399847750891" xfId="90"/>
    <cellStyle name="style1399847750922" xfId="91"/>
    <cellStyle name="style1399847750984" xfId="92"/>
    <cellStyle name="style1399847751000" xfId="93"/>
    <cellStyle name="style1399847751015" xfId="94"/>
    <cellStyle name="style1399847751047" xfId="95"/>
    <cellStyle name="style1399847751062" xfId="96"/>
    <cellStyle name="style1399847751078" xfId="97"/>
    <cellStyle name="style1399847751109" xfId="98"/>
    <cellStyle name="style1399847751140" xfId="99"/>
    <cellStyle name="style1399847751171" xfId="100"/>
    <cellStyle name="style1399847751187" xfId="101"/>
    <cellStyle name="style1399847751218" xfId="102"/>
    <cellStyle name="style1399847751234" xfId="103"/>
    <cellStyle name="style1399847751265" xfId="104"/>
    <cellStyle name="style1399847751296" xfId="105"/>
    <cellStyle name="style1399847825333" xfId="106"/>
    <cellStyle name="style1399847825348" xfId="107"/>
    <cellStyle name="style1399847825380" xfId="108"/>
    <cellStyle name="style1399847825395" xfId="109"/>
    <cellStyle name="style1399847825426" xfId="110"/>
    <cellStyle name="style1399847825442" xfId="111"/>
    <cellStyle name="style1399847825473" xfId="112"/>
    <cellStyle name="style1399847825504" xfId="113"/>
    <cellStyle name="style1399847825520" xfId="114"/>
    <cellStyle name="style1399847825551" xfId="115"/>
    <cellStyle name="style1399847825567" xfId="116"/>
    <cellStyle name="style1399847825598" xfId="117"/>
    <cellStyle name="style1399847825614" xfId="118"/>
    <cellStyle name="style1399847825629" xfId="119"/>
    <cellStyle name="style1399847825660" xfId="120"/>
    <cellStyle name="style1399847825723" xfId="121"/>
    <cellStyle name="style1399847825738" xfId="122"/>
    <cellStyle name="style1399847825770" xfId="123"/>
    <cellStyle name="style1399847825785" xfId="124"/>
    <cellStyle name="style1399847825816" xfId="125"/>
    <cellStyle name="style1399847825832" xfId="126"/>
    <cellStyle name="style1399847825863" xfId="127"/>
    <cellStyle name="style1399847825879" xfId="128"/>
    <cellStyle name="style1399847825910" xfId="129"/>
    <cellStyle name="style1399847825941" xfId="130"/>
    <cellStyle name="style1399847863442" xfId="131"/>
    <cellStyle name="style1399847863474" xfId="132"/>
    <cellStyle name="style1399847863489" xfId="133"/>
    <cellStyle name="style1399847863520" xfId="134"/>
    <cellStyle name="style1399847863536" xfId="135"/>
    <cellStyle name="style1399847863567" xfId="136"/>
    <cellStyle name="style1399847863583" xfId="137"/>
    <cellStyle name="style1399847863614" xfId="138"/>
    <cellStyle name="style1399847863630" xfId="139"/>
    <cellStyle name="style1399847863661" xfId="140"/>
    <cellStyle name="style1399847863692" xfId="141"/>
    <cellStyle name="style1399847863708" xfId="142"/>
    <cellStyle name="style1399847863723" xfId="143"/>
    <cellStyle name="style1399847863786" xfId="144"/>
    <cellStyle name="style1399847863801" xfId="145"/>
    <cellStyle name="style1399847863832" xfId="146"/>
    <cellStyle name="style1399847863848" xfId="147"/>
    <cellStyle name="style1399847863864" xfId="148"/>
    <cellStyle name="style1399847863895" xfId="149"/>
    <cellStyle name="style1399847863910" xfId="150"/>
    <cellStyle name="style1399847863942" xfId="151"/>
    <cellStyle name="style1399847863973" xfId="152"/>
    <cellStyle name="style1399847863988" xfId="153"/>
    <cellStyle name="style1399847864020" xfId="154"/>
    <cellStyle name="style1399847864035" xfId="155"/>
    <cellStyle name="style1399847920239" xfId="156"/>
    <cellStyle name="style1399847920286" xfId="157"/>
    <cellStyle name="style1399847920317" xfId="158"/>
    <cellStyle name="style1399847920333" xfId="159"/>
    <cellStyle name="style1399847920364" xfId="160"/>
    <cellStyle name="style1399847920379" xfId="161"/>
    <cellStyle name="style1399847920395" xfId="162"/>
    <cellStyle name="style1399847920426" xfId="163"/>
    <cellStyle name="style1399847920442" xfId="164"/>
    <cellStyle name="style1399847920473" xfId="165"/>
    <cellStyle name="style1399847920489" xfId="166"/>
    <cellStyle name="style1399847920520" xfId="167"/>
    <cellStyle name="style1399847920535" xfId="168"/>
    <cellStyle name="style1399847920567" xfId="169"/>
    <cellStyle name="style1399847920582" xfId="170"/>
    <cellStyle name="style1399847989102" xfId="171"/>
    <cellStyle name="style1399847989118" xfId="172"/>
    <cellStyle name="style1399847989149" xfId="173"/>
    <cellStyle name="style1399847989164" xfId="174"/>
    <cellStyle name="style1399847989196" xfId="175"/>
    <cellStyle name="style1399847989211" xfId="176"/>
    <cellStyle name="style1399847989227" xfId="177"/>
    <cellStyle name="style1399847989242" xfId="178"/>
    <cellStyle name="style1399847989274" xfId="179"/>
    <cellStyle name="style1399847989305" xfId="180"/>
    <cellStyle name="style1399847989320" xfId="181"/>
    <cellStyle name="style1399847989352" xfId="182"/>
    <cellStyle name="style1399847989414" xfId="183"/>
    <cellStyle name="style1399847989445" xfId="184"/>
    <cellStyle name="style1399847989461" xfId="185"/>
    <cellStyle name="style1399848023280" xfId="186"/>
    <cellStyle name="style1399848023296" xfId="187"/>
    <cellStyle name="style1399848023327" xfId="188"/>
    <cellStyle name="style1399848023343" xfId="189"/>
    <cellStyle name="style1399848023374" xfId="190"/>
    <cellStyle name="style1399848023390" xfId="191"/>
    <cellStyle name="style1399848023421" xfId="192"/>
    <cellStyle name="style1399848023436" xfId="193"/>
    <cellStyle name="style1399848023468" xfId="194"/>
    <cellStyle name="style1399848023483" xfId="195"/>
    <cellStyle name="style1399848023514" xfId="196"/>
    <cellStyle name="style1399848023530" xfId="197"/>
    <cellStyle name="style1399848023546" xfId="198"/>
    <cellStyle name="style1399848023577" xfId="199"/>
    <cellStyle name="style1399848023592" xfId="200"/>
    <cellStyle name="style1399848023655" xfId="201"/>
    <cellStyle name="style1399848023670" xfId="202"/>
    <cellStyle name="style1399848023686" xfId="203"/>
    <cellStyle name="style1399848023717" xfId="204"/>
    <cellStyle name="style1399848023733" xfId="205"/>
    <cellStyle name="style1399848023764" xfId="206"/>
    <cellStyle name="style1399848023780" xfId="207"/>
    <cellStyle name="style1399848023811" xfId="208"/>
    <cellStyle name="style1399848023826" xfId="209"/>
    <cellStyle name="style1399848023858" xfId="210"/>
    <cellStyle name="style1399848057225" xfId="211"/>
    <cellStyle name="style1399848057256" xfId="212"/>
    <cellStyle name="style1399848057272" xfId="213"/>
    <cellStyle name="style1399848057303" xfId="214"/>
    <cellStyle name="style1399848057318" xfId="215"/>
    <cellStyle name="style1399848057350" xfId="216"/>
    <cellStyle name="style1399848057365" xfId="217"/>
    <cellStyle name="style1399848057396" xfId="218"/>
    <cellStyle name="style1399848057412" xfId="219"/>
    <cellStyle name="style1399848109385" xfId="220"/>
    <cellStyle name="style1399848109400" xfId="221"/>
    <cellStyle name="style1399848109416" xfId="222"/>
    <cellStyle name="style1399848109447" xfId="223"/>
    <cellStyle name="style1399848109463" xfId="224"/>
    <cellStyle name="style1399848109478" xfId="225"/>
    <cellStyle name="style1399848109509" xfId="226"/>
    <cellStyle name="style1399848109525" xfId="227"/>
    <cellStyle name="style1399848109556" xfId="228"/>
    <cellStyle name="style1399848109572" xfId="229"/>
    <cellStyle name="style1399848109603" xfId="230"/>
    <cellStyle name="style1399848109681" xfId="231"/>
    <cellStyle name="style1399848109697" xfId="232"/>
    <cellStyle name="style1399848109728" xfId="233"/>
    <cellStyle name="style1399848109743" xfId="234"/>
    <cellStyle name="style1399848165495" xfId="235"/>
    <cellStyle name="style1399848165510" xfId="236"/>
    <cellStyle name="style1399848165541" xfId="237"/>
    <cellStyle name="style1399848165557" xfId="238"/>
    <cellStyle name="style1399848165573" xfId="239"/>
    <cellStyle name="style1399848165588" xfId="240"/>
    <cellStyle name="style1399848165604" xfId="241"/>
    <cellStyle name="style1399848165635" xfId="242"/>
    <cellStyle name="style1399848165651" xfId="243"/>
    <cellStyle name="style1399848165713" xfId="244"/>
    <cellStyle name="style1399848165744" xfId="245"/>
    <cellStyle name="style1399848165760" xfId="246"/>
    <cellStyle name="style1399848165791" xfId="247"/>
    <cellStyle name="style1399848165807" xfId="248"/>
    <cellStyle name="style1399848165838" xfId="249"/>
    <cellStyle name="style1399848450778" xfId="250"/>
    <cellStyle name="style1399848450794" xfId="251"/>
    <cellStyle name="style1399849250709" xfId="252"/>
    <cellStyle name="style1399849250740" xfId="253"/>
    <cellStyle name="style1399849250756" xfId="254"/>
    <cellStyle name="style1399849250771" xfId="255"/>
    <cellStyle name="style1399849250787" xfId="256"/>
    <cellStyle name="style1399849250818" xfId="257"/>
    <cellStyle name="style1399849250834" xfId="258"/>
    <cellStyle name="style1399849250865" xfId="259"/>
    <cellStyle name="style1399849250881" xfId="260"/>
    <cellStyle name="style1399849250912" xfId="261"/>
    <cellStyle name="style1399849250927" xfId="262"/>
    <cellStyle name="style1399849250959" xfId="263"/>
    <cellStyle name="style1399849250974" xfId="264"/>
    <cellStyle name="style1399849251005" xfId="265"/>
    <cellStyle name="style1399849251021" xfId="266"/>
    <cellStyle name="style1399849251037" xfId="267"/>
    <cellStyle name="style1399849251052" xfId="268"/>
    <cellStyle name="style1399849251083" xfId="269"/>
    <cellStyle name="style1399849251099" xfId="270"/>
    <cellStyle name="style1399849251115" xfId="271"/>
    <cellStyle name="style1399849251146" xfId="272"/>
    <cellStyle name="style1399849251161" xfId="273"/>
    <cellStyle name="style1399849251193" xfId="274"/>
    <cellStyle name="style1399849251208" xfId="275"/>
    <cellStyle name="style1399849251239" xfId="276"/>
    <cellStyle name="style1399849251255" xfId="277"/>
    <cellStyle name="style1399849251286" xfId="278"/>
    <cellStyle name="style1399849251302" xfId="279"/>
    <cellStyle name="style1399912472116" xfId="280"/>
    <cellStyle name="style1399912472132" xfId="281"/>
    <cellStyle name="style1399912472163" xfId="282"/>
    <cellStyle name="style1399913740681" xfId="283"/>
    <cellStyle name="style1399913740697" xfId="284"/>
    <cellStyle name="style1399913740713" xfId="285"/>
    <cellStyle name="style1399913968586" xfId="286"/>
    <cellStyle name="style1399913968617" xfId="287"/>
    <cellStyle name="style1399913968633" xfId="288"/>
    <cellStyle name="style1399914150524" xfId="289"/>
    <cellStyle name="style1399914150540" xfId="290"/>
    <cellStyle name="style1399914150556" xfId="291"/>
    <cellStyle name="style1399914224703" xfId="292"/>
    <cellStyle name="style1399914224719" xfId="293"/>
    <cellStyle name="style1399914224750" xfId="294"/>
    <cellStyle name="style1399914541356" xfId="295"/>
    <cellStyle name="style1399914541372" xfId="296"/>
    <cellStyle name="style1399914541388" xfId="297"/>
    <cellStyle name="style1399914756606" xfId="298"/>
    <cellStyle name="style1399914756622" xfId="299"/>
    <cellStyle name="style1399914756638" xfId="300"/>
    <cellStyle name="style1399914829915" xfId="301"/>
    <cellStyle name="style1399914829931" xfId="302"/>
    <cellStyle name="style1399914829946" xfId="303"/>
    <cellStyle name="style1399915434091" xfId="304"/>
    <cellStyle name="style1399915434107" xfId="305"/>
    <cellStyle name="style1399915434123" xfId="306"/>
    <cellStyle name="style1400058209680" xfId="307"/>
    <cellStyle name="style1400058209758" xfId="308"/>
    <cellStyle name="style1400058209789" xfId="309"/>
    <cellStyle name="style1400058209820" xfId="310"/>
    <cellStyle name="style1400058209851" xfId="311"/>
    <cellStyle name="style1400058209883" xfId="312"/>
    <cellStyle name="style1400058209929" xfId="313"/>
    <cellStyle name="style1400058209961" xfId="314"/>
    <cellStyle name="style1400058209992" xfId="315"/>
    <cellStyle name="style1400058368779" xfId="316"/>
    <cellStyle name="style1400058368811" xfId="317"/>
    <cellStyle name="style1400058368842" xfId="318"/>
    <cellStyle name="style1400761510542" xfId="319"/>
    <cellStyle name="style1400761510573" xfId="320"/>
    <cellStyle name="style1400761510589" xfId="3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U286"/>
  <sheetViews>
    <sheetView tabSelected="1" zoomScale="110" zoomScaleNormal="110" workbookViewId="0">
      <selection activeCell="K271" sqref="K271"/>
    </sheetView>
  </sheetViews>
  <sheetFormatPr baseColWidth="10" defaultRowHeight="12"/>
  <cols>
    <col min="1" max="1" width="6.5703125" style="3" customWidth="1"/>
    <col min="2" max="2" width="18.85546875" style="3" customWidth="1"/>
    <col min="3" max="3" width="9.5703125" style="9" customWidth="1"/>
    <col min="4" max="4" width="9.140625" style="6" customWidth="1"/>
    <col min="5" max="5" width="9.85546875" style="6" customWidth="1"/>
    <col min="6" max="11" width="11.7109375" style="6" customWidth="1"/>
    <col min="12" max="12" width="13.42578125" style="3" customWidth="1"/>
    <col min="13" max="16384" width="11.42578125" style="3"/>
  </cols>
  <sheetData>
    <row r="1" spans="1:12">
      <c r="A1" s="8" t="s">
        <v>483</v>
      </c>
    </row>
    <row r="3" spans="1:12">
      <c r="B3" s="6" t="s">
        <v>482</v>
      </c>
      <c r="C3" s="9">
        <f>C39+C69+C98+C130+C154+C182+C196+C205+C218+C239+C245+C250+C262</f>
        <v>3537368</v>
      </c>
      <c r="G3" s="17" t="s">
        <v>491</v>
      </c>
      <c r="H3" s="62">
        <f>3500000000*98%</f>
        <v>3430000000</v>
      </c>
      <c r="K3" s="17" t="s">
        <v>472</v>
      </c>
      <c r="L3" s="18">
        <v>218</v>
      </c>
    </row>
    <row r="4" spans="1:12">
      <c r="B4" s="6" t="s">
        <v>481</v>
      </c>
      <c r="C4" s="9">
        <f>E39+E69+E98+E130+E154+E182+E196+E205+E218+E239+E245+E250+E262</f>
        <v>1095257.0490000001</v>
      </c>
      <c r="E4" s="3"/>
      <c r="G4" s="3"/>
      <c r="H4" s="3"/>
    </row>
    <row r="6" spans="1:12" s="4" customFormat="1" ht="36">
      <c r="A6" s="80" t="s">
        <v>168</v>
      </c>
      <c r="B6" s="80" t="s">
        <v>0</v>
      </c>
      <c r="C6" s="81" t="s">
        <v>473</v>
      </c>
      <c r="D6" s="81" t="s">
        <v>474</v>
      </c>
      <c r="E6" s="81" t="s">
        <v>471</v>
      </c>
      <c r="F6" s="13" t="s">
        <v>475</v>
      </c>
      <c r="G6" s="13" t="s">
        <v>476</v>
      </c>
      <c r="H6" s="13" t="s">
        <v>477</v>
      </c>
      <c r="I6" s="13" t="s">
        <v>479</v>
      </c>
      <c r="J6" s="13" t="s">
        <v>480</v>
      </c>
      <c r="K6" s="81" t="s">
        <v>478</v>
      </c>
      <c r="L6" s="80" t="s">
        <v>177</v>
      </c>
    </row>
    <row r="7" spans="1:12" s="4" customFormat="1">
      <c r="A7" s="80"/>
      <c r="B7" s="80"/>
      <c r="C7" s="81"/>
      <c r="D7" s="81"/>
      <c r="E7" s="81"/>
      <c r="F7" s="14">
        <v>0.5</v>
      </c>
      <c r="G7" s="14">
        <v>0.3</v>
      </c>
      <c r="H7" s="14">
        <v>0.2</v>
      </c>
      <c r="I7" s="14">
        <v>0.6</v>
      </c>
      <c r="J7" s="14">
        <v>0.4</v>
      </c>
      <c r="K7" s="81"/>
      <c r="L7" s="80"/>
    </row>
    <row r="8" spans="1:12" s="4" customFormat="1" ht="12" customHeight="1">
      <c r="A8" s="82" t="s">
        <v>353</v>
      </c>
      <c r="B8" s="19" t="s">
        <v>8</v>
      </c>
      <c r="C8" s="20">
        <v>21979</v>
      </c>
      <c r="D8" s="21">
        <v>0.28299999999999997</v>
      </c>
      <c r="E8" s="20">
        <f>D8*C8</f>
        <v>6220.0569999999998</v>
      </c>
      <c r="F8" s="20">
        <f t="shared" ref="F8:F38" si="0">(C8/$C$3)*$H$3*$F$7</f>
        <v>10655941.083879314</v>
      </c>
      <c r="G8" s="20">
        <f t="shared" ref="G8:G38" si="1">(E8/$C$4)*$H$3*$G$7</f>
        <v>5843777.6400012923</v>
      </c>
      <c r="H8" s="20">
        <f t="shared" ref="H8:H38" si="2">$H$3/$L$3*$H$7</f>
        <v>3146788.9908256885</v>
      </c>
      <c r="I8" s="20">
        <f>K8*$I$7</f>
        <v>11787904.628823776</v>
      </c>
      <c r="J8" s="20">
        <f>K8*$J$7</f>
        <v>7858603.0858825184</v>
      </c>
      <c r="K8" s="20">
        <f>F8+G8+H8</f>
        <v>19646507.714706294</v>
      </c>
      <c r="L8" s="42" t="s">
        <v>355</v>
      </c>
    </row>
    <row r="9" spans="1:12" s="4" customFormat="1">
      <c r="A9" s="83"/>
      <c r="B9" s="23" t="s">
        <v>356</v>
      </c>
      <c r="C9" s="20">
        <v>2554</v>
      </c>
      <c r="D9" s="21">
        <v>0.28299999999999997</v>
      </c>
      <c r="E9" s="20">
        <f t="shared" ref="E9:E38" si="3">D9*C9</f>
        <v>722.78199999999993</v>
      </c>
      <c r="F9" s="20">
        <f t="shared" si="0"/>
        <v>1238239.8438613114</v>
      </c>
      <c r="G9" s="20">
        <f t="shared" si="1"/>
        <v>679057.65014619858</v>
      </c>
      <c r="H9" s="20">
        <f t="shared" si="2"/>
        <v>3146788.9908256885</v>
      </c>
      <c r="I9" s="20">
        <f t="shared" ref="I9:I38" si="4">K9*$I$7</f>
        <v>3038451.890899919</v>
      </c>
      <c r="J9" s="20">
        <f t="shared" ref="J9:J38" si="5">K9*$J$7</f>
        <v>2025634.5939332796</v>
      </c>
      <c r="K9" s="20">
        <f t="shared" ref="K9:K38" si="6">F9+G9+H9</f>
        <v>5064086.4848331986</v>
      </c>
      <c r="L9" s="22" t="s">
        <v>188</v>
      </c>
    </row>
    <row r="10" spans="1:12" s="4" customFormat="1">
      <c r="A10" s="83"/>
      <c r="B10" s="23" t="s">
        <v>15</v>
      </c>
      <c r="C10" s="20">
        <v>10190</v>
      </c>
      <c r="D10" s="21">
        <v>0.28299999999999997</v>
      </c>
      <c r="E10" s="20">
        <f t="shared" si="3"/>
        <v>2883.7699999999995</v>
      </c>
      <c r="F10" s="20">
        <f t="shared" si="0"/>
        <v>4940353.9580840897</v>
      </c>
      <c r="G10" s="20">
        <f t="shared" si="1"/>
        <v>2709317.7192598912</v>
      </c>
      <c r="H10" s="20">
        <f t="shared" si="2"/>
        <v>3146788.9908256885</v>
      </c>
      <c r="I10" s="20">
        <f t="shared" si="4"/>
        <v>6477876.4009018019</v>
      </c>
      <c r="J10" s="20">
        <f t="shared" si="5"/>
        <v>4318584.2672678679</v>
      </c>
      <c r="K10" s="20">
        <f t="shared" si="6"/>
        <v>10796460.66816967</v>
      </c>
      <c r="L10" s="22" t="s">
        <v>189</v>
      </c>
    </row>
    <row r="11" spans="1:12" s="4" customFormat="1">
      <c r="A11" s="83"/>
      <c r="B11" s="23" t="s">
        <v>10</v>
      </c>
      <c r="C11" s="20">
        <v>10157</v>
      </c>
      <c r="D11" s="21">
        <v>0.28299999999999997</v>
      </c>
      <c r="E11" s="20">
        <f t="shared" si="3"/>
        <v>2874.4309999999996</v>
      </c>
      <c r="F11" s="20">
        <f t="shared" si="0"/>
        <v>4924354.7745103138</v>
      </c>
      <c r="G11" s="20">
        <f t="shared" si="1"/>
        <v>2700543.6775782844</v>
      </c>
      <c r="H11" s="20">
        <f t="shared" si="2"/>
        <v>3146788.9908256885</v>
      </c>
      <c r="I11" s="20">
        <f t="shared" si="4"/>
        <v>6463012.4657485718</v>
      </c>
      <c r="J11" s="20">
        <f t="shared" si="5"/>
        <v>4308674.9771657148</v>
      </c>
      <c r="K11" s="20">
        <f t="shared" si="6"/>
        <v>10771687.442914287</v>
      </c>
      <c r="L11" s="22" t="s">
        <v>358</v>
      </c>
    </row>
    <row r="12" spans="1:12" s="4" customFormat="1">
      <c r="A12" s="83"/>
      <c r="B12" s="23" t="s">
        <v>362</v>
      </c>
      <c r="C12" s="20">
        <v>3845</v>
      </c>
      <c r="D12" s="21">
        <v>0.28299999999999997</v>
      </c>
      <c r="E12" s="20">
        <f t="shared" si="3"/>
        <v>1088.135</v>
      </c>
      <c r="F12" s="20">
        <f t="shared" si="0"/>
        <v>1864147.2982172053</v>
      </c>
      <c r="G12" s="20">
        <f t="shared" si="1"/>
        <v>1022308.7959327069</v>
      </c>
      <c r="H12" s="20">
        <f t="shared" si="2"/>
        <v>3146788.9908256885</v>
      </c>
      <c r="I12" s="20">
        <f t="shared" si="4"/>
        <v>3619947.0509853601</v>
      </c>
      <c r="J12" s="20">
        <f t="shared" si="5"/>
        <v>2413298.0339902402</v>
      </c>
      <c r="K12" s="20">
        <f t="shared" si="6"/>
        <v>6033245.0849756002</v>
      </c>
      <c r="L12" s="22" t="s">
        <v>361</v>
      </c>
    </row>
    <row r="13" spans="1:12" s="4" customFormat="1">
      <c r="A13" s="83"/>
      <c r="B13" s="23" t="s">
        <v>11</v>
      </c>
      <c r="C13" s="20">
        <v>5950</v>
      </c>
      <c r="D13" s="21">
        <v>0.28299999999999997</v>
      </c>
      <c r="E13" s="20">
        <f t="shared" si="3"/>
        <v>1683.85</v>
      </c>
      <c r="F13" s="20">
        <f t="shared" si="0"/>
        <v>2884701.2807262349</v>
      </c>
      <c r="G13" s="20">
        <f t="shared" si="1"/>
        <v>1581986.3031988572</v>
      </c>
      <c r="H13" s="20">
        <f t="shared" si="2"/>
        <v>3146788.9908256885</v>
      </c>
      <c r="I13" s="20">
        <f t="shared" si="4"/>
        <v>4568085.9448504681</v>
      </c>
      <c r="J13" s="20">
        <f t="shared" si="5"/>
        <v>3045390.6299003125</v>
      </c>
      <c r="K13" s="20">
        <f t="shared" si="6"/>
        <v>7613476.5747507811</v>
      </c>
      <c r="L13" s="22" t="s">
        <v>359</v>
      </c>
    </row>
    <row r="14" spans="1:12" s="4" customFormat="1">
      <c r="A14" s="83"/>
      <c r="B14" s="23" t="s">
        <v>9</v>
      </c>
      <c r="C14" s="20">
        <v>5078</v>
      </c>
      <c r="D14" s="21">
        <v>0.28299999999999997</v>
      </c>
      <c r="E14" s="20">
        <f t="shared" si="3"/>
        <v>1437.0739999999998</v>
      </c>
      <c r="F14" s="20">
        <f t="shared" si="0"/>
        <v>2461934.9753828268</v>
      </c>
      <c r="G14" s="20">
        <f t="shared" si="1"/>
        <v>1350138.8987636634</v>
      </c>
      <c r="H14" s="20">
        <f t="shared" si="2"/>
        <v>3146788.9908256885</v>
      </c>
      <c r="I14" s="20">
        <f t="shared" si="4"/>
        <v>4175317.718983307</v>
      </c>
      <c r="J14" s="20">
        <f t="shared" si="5"/>
        <v>2783545.1459888718</v>
      </c>
      <c r="K14" s="20">
        <f t="shared" si="6"/>
        <v>6958862.8649721788</v>
      </c>
      <c r="L14" s="22" t="s">
        <v>357</v>
      </c>
    </row>
    <row r="15" spans="1:12" s="4" customFormat="1">
      <c r="A15" s="83"/>
      <c r="B15" s="23" t="s">
        <v>7</v>
      </c>
      <c r="C15" s="20">
        <v>4879</v>
      </c>
      <c r="D15" s="21">
        <v>0.28299999999999997</v>
      </c>
      <c r="E15" s="20">
        <f t="shared" si="3"/>
        <v>1380.7569999999998</v>
      </c>
      <c r="F15" s="20">
        <f t="shared" si="0"/>
        <v>2365455.0501955128</v>
      </c>
      <c r="G15" s="20">
        <f t="shared" si="1"/>
        <v>1297228.7686230629</v>
      </c>
      <c r="H15" s="20">
        <f t="shared" si="2"/>
        <v>3146788.9908256885</v>
      </c>
      <c r="I15" s="20">
        <f t="shared" si="4"/>
        <v>4085683.6857865583</v>
      </c>
      <c r="J15" s="20">
        <f t="shared" si="5"/>
        <v>2723789.1238577059</v>
      </c>
      <c r="K15" s="20">
        <f t="shared" si="6"/>
        <v>6809472.8096442642</v>
      </c>
      <c r="L15" s="22" t="s">
        <v>183</v>
      </c>
    </row>
    <row r="16" spans="1:12" s="4" customFormat="1">
      <c r="A16" s="83"/>
      <c r="B16" s="23" t="s">
        <v>14</v>
      </c>
      <c r="C16" s="20">
        <v>3969</v>
      </c>
      <c r="D16" s="21">
        <v>0.28299999999999997</v>
      </c>
      <c r="E16" s="20">
        <f t="shared" si="3"/>
        <v>1123.2269999999999</v>
      </c>
      <c r="F16" s="20">
        <f t="shared" si="0"/>
        <v>1924265.4425550299</v>
      </c>
      <c r="G16" s="20">
        <f t="shared" si="1"/>
        <v>1055277.9222514729</v>
      </c>
      <c r="H16" s="20">
        <f t="shared" si="2"/>
        <v>3146788.9908256885</v>
      </c>
      <c r="I16" s="20">
        <f t="shared" si="4"/>
        <v>3675799.4133793148</v>
      </c>
      <c r="J16" s="20">
        <f t="shared" si="5"/>
        <v>2450532.9422528767</v>
      </c>
      <c r="K16" s="20">
        <f t="shared" si="6"/>
        <v>6126332.3556321915</v>
      </c>
      <c r="L16" s="22" t="s">
        <v>363</v>
      </c>
    </row>
    <row r="17" spans="1:12" s="4" customFormat="1">
      <c r="A17" s="83"/>
      <c r="B17" s="23" t="s">
        <v>12</v>
      </c>
      <c r="C17" s="20">
        <v>18447</v>
      </c>
      <c r="D17" s="21">
        <v>0.28299999999999997</v>
      </c>
      <c r="E17" s="20">
        <f t="shared" si="3"/>
        <v>5220.5009999999993</v>
      </c>
      <c r="F17" s="20">
        <f t="shared" si="0"/>
        <v>8943543.6177406479</v>
      </c>
      <c r="G17" s="20">
        <f t="shared" si="1"/>
        <v>4904689.300018372</v>
      </c>
      <c r="H17" s="20">
        <f t="shared" si="2"/>
        <v>3146788.9908256885</v>
      </c>
      <c r="I17" s="20">
        <f t="shared" si="4"/>
        <v>10197013.145150824</v>
      </c>
      <c r="J17" s="20">
        <f t="shared" si="5"/>
        <v>6798008.763433883</v>
      </c>
      <c r="K17" s="20">
        <f t="shared" si="6"/>
        <v>16995021.908584706</v>
      </c>
      <c r="L17" s="22" t="s">
        <v>360</v>
      </c>
    </row>
    <row r="18" spans="1:12" s="4" customFormat="1">
      <c r="A18" s="83"/>
      <c r="B18" s="19" t="s">
        <v>1</v>
      </c>
      <c r="C18" s="20">
        <v>6389</v>
      </c>
      <c r="D18" s="21">
        <v>0.28299999999999997</v>
      </c>
      <c r="E18" s="20">
        <f t="shared" si="3"/>
        <v>1808.0869999999998</v>
      </c>
      <c r="F18" s="20">
        <f t="shared" si="0"/>
        <v>3097538.9046319183</v>
      </c>
      <c r="G18" s="20">
        <f t="shared" si="1"/>
        <v>1698707.6455693275</v>
      </c>
      <c r="H18" s="20">
        <f t="shared" si="2"/>
        <v>3146788.9908256885</v>
      </c>
      <c r="I18" s="20">
        <f t="shared" si="4"/>
        <v>4765821.3246161602</v>
      </c>
      <c r="J18" s="20">
        <f t="shared" si="5"/>
        <v>3177214.2164107738</v>
      </c>
      <c r="K18" s="20">
        <f t="shared" si="6"/>
        <v>7943035.5410269341</v>
      </c>
      <c r="L18" s="68" t="s">
        <v>178</v>
      </c>
    </row>
    <row r="19" spans="1:12" s="4" customFormat="1">
      <c r="A19" s="83"/>
      <c r="B19" s="23" t="s">
        <v>2</v>
      </c>
      <c r="C19" s="20">
        <v>47829</v>
      </c>
      <c r="D19" s="21">
        <v>0.28299999999999997</v>
      </c>
      <c r="E19" s="20">
        <f t="shared" si="3"/>
        <v>13535.606999999998</v>
      </c>
      <c r="F19" s="20">
        <f t="shared" si="0"/>
        <v>23188634.883336991</v>
      </c>
      <c r="G19" s="20">
        <f t="shared" si="1"/>
        <v>12716776.957260191</v>
      </c>
      <c r="H19" s="20">
        <f t="shared" si="2"/>
        <v>3146788.9908256885</v>
      </c>
      <c r="I19" s="20">
        <f t="shared" si="4"/>
        <v>23431320.498853724</v>
      </c>
      <c r="J19" s="20">
        <f t="shared" si="5"/>
        <v>15620880.33256915</v>
      </c>
      <c r="K19" s="20">
        <f t="shared" si="6"/>
        <v>39052200.831422873</v>
      </c>
      <c r="L19" s="24" t="s">
        <v>179</v>
      </c>
    </row>
    <row r="20" spans="1:12" s="4" customFormat="1">
      <c r="A20" s="83"/>
      <c r="B20" s="23" t="s">
        <v>3</v>
      </c>
      <c r="C20" s="20">
        <v>40341</v>
      </c>
      <c r="D20" s="21">
        <v>0.28299999999999997</v>
      </c>
      <c r="E20" s="20">
        <f t="shared" si="3"/>
        <v>11416.502999999999</v>
      </c>
      <c r="F20" s="20">
        <f t="shared" si="0"/>
        <v>19558274.683323871</v>
      </c>
      <c r="G20" s="20">
        <f t="shared" si="1"/>
        <v>10725867.135688253</v>
      </c>
      <c r="H20" s="20">
        <f t="shared" si="2"/>
        <v>3146788.9908256885</v>
      </c>
      <c r="I20" s="20">
        <f t="shared" si="4"/>
        <v>20058558.485902686</v>
      </c>
      <c r="J20" s="20">
        <f t="shared" si="5"/>
        <v>13372372.323935125</v>
      </c>
      <c r="K20" s="20">
        <f t="shared" si="6"/>
        <v>33430930.809837811</v>
      </c>
      <c r="L20" s="24" t="s">
        <v>180</v>
      </c>
    </row>
    <row r="21" spans="1:12" s="4" customFormat="1">
      <c r="A21" s="83"/>
      <c r="B21" s="19" t="s">
        <v>4</v>
      </c>
      <c r="C21" s="20">
        <v>10561</v>
      </c>
      <c r="D21" s="21">
        <v>0.28299999999999997</v>
      </c>
      <c r="E21" s="20">
        <f t="shared" si="3"/>
        <v>2988.7629999999999</v>
      </c>
      <c r="F21" s="20">
        <f t="shared" si="0"/>
        <v>5120223.5673529021</v>
      </c>
      <c r="G21" s="20">
        <f t="shared" si="1"/>
        <v>2807959.2181652323</v>
      </c>
      <c r="H21" s="20">
        <f t="shared" si="2"/>
        <v>3146788.9908256885</v>
      </c>
      <c r="I21" s="20">
        <f t="shared" si="4"/>
        <v>6644983.0658062929</v>
      </c>
      <c r="J21" s="20">
        <f t="shared" si="5"/>
        <v>4429988.7105375296</v>
      </c>
      <c r="K21" s="20">
        <f t="shared" si="6"/>
        <v>11074971.776343822</v>
      </c>
      <c r="L21" s="42" t="s">
        <v>181</v>
      </c>
    </row>
    <row r="22" spans="1:12" s="4" customFormat="1">
      <c r="A22" s="83"/>
      <c r="B22" s="23" t="s">
        <v>468</v>
      </c>
      <c r="C22" s="20">
        <v>6663</v>
      </c>
      <c r="D22" s="21">
        <v>0.28299999999999997</v>
      </c>
      <c r="E22" s="20">
        <f t="shared" si="3"/>
        <v>1885.6289999999999</v>
      </c>
      <c r="F22" s="20">
        <f t="shared" si="0"/>
        <v>3230380.610668723</v>
      </c>
      <c r="G22" s="20">
        <f t="shared" si="1"/>
        <v>1771558.7795317622</v>
      </c>
      <c r="H22" s="20">
        <f t="shared" si="2"/>
        <v>3146788.9908256885</v>
      </c>
      <c r="I22" s="20">
        <f t="shared" si="4"/>
        <v>4889237.0286157038</v>
      </c>
      <c r="J22" s="20">
        <f t="shared" si="5"/>
        <v>3259491.3524104697</v>
      </c>
      <c r="K22" s="20">
        <f t="shared" si="6"/>
        <v>8148728.3810261739</v>
      </c>
      <c r="L22" s="22" t="s">
        <v>367</v>
      </c>
    </row>
    <row r="23" spans="1:12" s="4" customFormat="1">
      <c r="A23" s="83"/>
      <c r="B23" s="23" t="s">
        <v>5</v>
      </c>
      <c r="C23" s="20">
        <v>5281</v>
      </c>
      <c r="D23" s="21">
        <v>0.28299999999999997</v>
      </c>
      <c r="E23" s="20">
        <f t="shared" si="3"/>
        <v>1494.5229999999999</v>
      </c>
      <c r="F23" s="20">
        <f t="shared" si="0"/>
        <v>2560354.1955487807</v>
      </c>
      <c r="G23" s="20">
        <f t="shared" si="1"/>
        <v>1404112.5491080948</v>
      </c>
      <c r="H23" s="20">
        <f t="shared" si="2"/>
        <v>3146788.9908256885</v>
      </c>
      <c r="I23" s="20">
        <f t="shared" si="4"/>
        <v>4266753.4412895385</v>
      </c>
      <c r="J23" s="20">
        <f t="shared" si="5"/>
        <v>2844502.2941930257</v>
      </c>
      <c r="K23" s="20">
        <f t="shared" si="6"/>
        <v>7111255.7354825642</v>
      </c>
      <c r="L23" s="22" t="s">
        <v>364</v>
      </c>
    </row>
    <row r="24" spans="1:12" s="5" customFormat="1">
      <c r="A24" s="83"/>
      <c r="B24" s="23" t="s">
        <v>366</v>
      </c>
      <c r="C24" s="20">
        <v>65927</v>
      </c>
      <c r="D24" s="21">
        <v>0.28299999999999997</v>
      </c>
      <c r="E24" s="20">
        <f t="shared" si="3"/>
        <v>18657.340999999997</v>
      </c>
      <c r="F24" s="20">
        <f t="shared" si="0"/>
        <v>31962975.014191341</v>
      </c>
      <c r="G24" s="20">
        <f t="shared" si="1"/>
        <v>17528674.119494293</v>
      </c>
      <c r="H24" s="20">
        <f t="shared" si="2"/>
        <v>3146788.9908256885</v>
      </c>
      <c r="I24" s="20">
        <f t="shared" si="4"/>
        <v>31583062.874706794</v>
      </c>
      <c r="J24" s="20">
        <f t="shared" si="5"/>
        <v>21055375.24980453</v>
      </c>
      <c r="K24" s="20">
        <f t="shared" si="6"/>
        <v>52638438.124511324</v>
      </c>
      <c r="L24" s="22" t="s">
        <v>365</v>
      </c>
    </row>
    <row r="25" spans="1:12" s="2" customFormat="1">
      <c r="A25" s="83"/>
      <c r="B25" s="19" t="s">
        <v>6</v>
      </c>
      <c r="C25" s="20">
        <v>13960</v>
      </c>
      <c r="D25" s="21">
        <v>0.28299999999999997</v>
      </c>
      <c r="E25" s="20">
        <f t="shared" si="3"/>
        <v>3950.68</v>
      </c>
      <c r="F25" s="20">
        <f t="shared" si="0"/>
        <v>6768139.4754518047</v>
      </c>
      <c r="G25" s="20">
        <f t="shared" si="1"/>
        <v>3711685.5113707641</v>
      </c>
      <c r="H25" s="20">
        <f t="shared" si="2"/>
        <v>3146788.9908256885</v>
      </c>
      <c r="I25" s="20">
        <f t="shared" si="4"/>
        <v>8175968.3865889534</v>
      </c>
      <c r="J25" s="20">
        <f t="shared" si="5"/>
        <v>5450645.5910593029</v>
      </c>
      <c r="K25" s="20">
        <f t="shared" si="6"/>
        <v>13626613.977648256</v>
      </c>
      <c r="L25" s="42" t="s">
        <v>182</v>
      </c>
    </row>
    <row r="26" spans="1:12" s="4" customFormat="1">
      <c r="A26" s="83"/>
      <c r="B26" s="23" t="s">
        <v>370</v>
      </c>
      <c r="C26" s="20">
        <v>9644</v>
      </c>
      <c r="D26" s="21">
        <v>0.28299999999999997</v>
      </c>
      <c r="E26" s="20">
        <f t="shared" si="3"/>
        <v>2729.252</v>
      </c>
      <c r="F26" s="20">
        <f t="shared" si="0"/>
        <v>4675640.1934997998</v>
      </c>
      <c r="G26" s="20">
        <f t="shared" si="1"/>
        <v>2564147.2114369376</v>
      </c>
      <c r="H26" s="20">
        <f t="shared" si="2"/>
        <v>3146788.9908256885</v>
      </c>
      <c r="I26" s="20">
        <f t="shared" si="4"/>
        <v>6231945.8374574548</v>
      </c>
      <c r="J26" s="20">
        <f t="shared" si="5"/>
        <v>4154630.5583049702</v>
      </c>
      <c r="K26" s="20">
        <f t="shared" si="6"/>
        <v>10386576.395762425</v>
      </c>
      <c r="L26" s="22" t="s">
        <v>186</v>
      </c>
    </row>
    <row r="27" spans="1:12" s="4" customFormat="1">
      <c r="A27" s="83"/>
      <c r="B27" s="23" t="s">
        <v>21</v>
      </c>
      <c r="C27" s="20">
        <v>4861</v>
      </c>
      <c r="D27" s="21">
        <v>0.28299999999999997</v>
      </c>
      <c r="E27" s="20">
        <f t="shared" si="3"/>
        <v>1375.6629999999998</v>
      </c>
      <c r="F27" s="20">
        <f t="shared" si="0"/>
        <v>2356728.222791635</v>
      </c>
      <c r="G27" s="20">
        <f t="shared" si="1"/>
        <v>1292442.9277058227</v>
      </c>
      <c r="H27" s="20">
        <f t="shared" si="2"/>
        <v>3146788.9908256885</v>
      </c>
      <c r="I27" s="20">
        <f t="shared" si="4"/>
        <v>4077576.0847938876</v>
      </c>
      <c r="J27" s="20">
        <f t="shared" si="5"/>
        <v>2718384.0565292588</v>
      </c>
      <c r="K27" s="20">
        <f t="shared" si="6"/>
        <v>6795960.1413231464</v>
      </c>
      <c r="L27" s="22" t="s">
        <v>185</v>
      </c>
    </row>
    <row r="28" spans="1:12" s="4" customFormat="1">
      <c r="A28" s="83"/>
      <c r="B28" s="23" t="s">
        <v>368</v>
      </c>
      <c r="C28" s="20">
        <v>8793</v>
      </c>
      <c r="D28" s="21">
        <v>0.28299999999999997</v>
      </c>
      <c r="E28" s="20">
        <f t="shared" si="3"/>
        <v>2488.4189999999999</v>
      </c>
      <c r="F28" s="20">
        <f t="shared" si="0"/>
        <v>4263055.1867942493</v>
      </c>
      <c r="G28" s="20">
        <f t="shared" si="1"/>
        <v>2337883.2880718578</v>
      </c>
      <c r="H28" s="20">
        <f t="shared" si="2"/>
        <v>3146788.9908256885</v>
      </c>
      <c r="I28" s="20">
        <f t="shared" si="4"/>
        <v>5848636.4794150768</v>
      </c>
      <c r="J28" s="20">
        <f t="shared" si="5"/>
        <v>3899090.9862767183</v>
      </c>
      <c r="K28" s="20">
        <f t="shared" si="6"/>
        <v>9747727.4656917956</v>
      </c>
      <c r="L28" s="22" t="s">
        <v>183</v>
      </c>
    </row>
    <row r="29" spans="1:12" s="4" customFormat="1">
      <c r="A29" s="83"/>
      <c r="B29" s="23" t="s">
        <v>369</v>
      </c>
      <c r="C29" s="20">
        <v>9399</v>
      </c>
      <c r="D29" s="21">
        <v>0.28299999999999997</v>
      </c>
      <c r="E29" s="20">
        <f t="shared" si="3"/>
        <v>2659.9169999999999</v>
      </c>
      <c r="F29" s="20">
        <f t="shared" si="0"/>
        <v>4556858.3760581315</v>
      </c>
      <c r="G29" s="20">
        <f t="shared" si="1"/>
        <v>2499006.598952279</v>
      </c>
      <c r="H29" s="20">
        <f t="shared" si="2"/>
        <v>3146788.9908256885</v>
      </c>
      <c r="I29" s="20">
        <f t="shared" si="4"/>
        <v>6121592.3795016585</v>
      </c>
      <c r="J29" s="20">
        <f t="shared" si="5"/>
        <v>4081061.5863344395</v>
      </c>
      <c r="K29" s="20">
        <f t="shared" si="6"/>
        <v>10202653.965836098</v>
      </c>
      <c r="L29" s="22" t="s">
        <v>184</v>
      </c>
    </row>
    <row r="30" spans="1:12" s="4" customFormat="1">
      <c r="A30" s="83"/>
      <c r="B30" s="23" t="s">
        <v>373</v>
      </c>
      <c r="C30" s="20">
        <v>7037</v>
      </c>
      <c r="D30" s="21">
        <v>0.28299999999999997</v>
      </c>
      <c r="E30" s="20">
        <f t="shared" si="3"/>
        <v>1991.4709999999998</v>
      </c>
      <c r="F30" s="20">
        <f t="shared" si="0"/>
        <v>3411704.6911715153</v>
      </c>
      <c r="G30" s="20">
        <f t="shared" si="1"/>
        <v>1870997.9185899762</v>
      </c>
      <c r="H30" s="20">
        <f t="shared" si="2"/>
        <v>3146788.9908256885</v>
      </c>
      <c r="I30" s="20">
        <f t="shared" si="4"/>
        <v>5057694.9603523081</v>
      </c>
      <c r="J30" s="20">
        <f t="shared" si="5"/>
        <v>3371796.6402348722</v>
      </c>
      <c r="K30" s="20">
        <f t="shared" si="6"/>
        <v>8429491.6005871799</v>
      </c>
      <c r="L30" s="22" t="s">
        <v>187</v>
      </c>
    </row>
    <row r="31" spans="1:12" s="5" customFormat="1">
      <c r="A31" s="83"/>
      <c r="B31" s="23" t="s">
        <v>372</v>
      </c>
      <c r="C31" s="20">
        <v>5920</v>
      </c>
      <c r="D31" s="21">
        <v>0.28299999999999997</v>
      </c>
      <c r="E31" s="20">
        <f t="shared" si="3"/>
        <v>1675.36</v>
      </c>
      <c r="F31" s="20">
        <f t="shared" si="0"/>
        <v>2870156.5683864388</v>
      </c>
      <c r="G31" s="20">
        <f t="shared" si="1"/>
        <v>1574009.9016701237</v>
      </c>
      <c r="H31" s="20">
        <f t="shared" si="2"/>
        <v>3146788.9908256885</v>
      </c>
      <c r="I31" s="20">
        <f t="shared" si="4"/>
        <v>4554573.2765293503</v>
      </c>
      <c r="J31" s="20">
        <f t="shared" si="5"/>
        <v>3036382.1843529008</v>
      </c>
      <c r="K31" s="20">
        <f t="shared" si="6"/>
        <v>7590955.4608822512</v>
      </c>
      <c r="L31" s="22" t="s">
        <v>371</v>
      </c>
    </row>
    <row r="32" spans="1:12">
      <c r="A32" s="83"/>
      <c r="B32" s="19" t="s">
        <v>16</v>
      </c>
      <c r="C32" s="20">
        <v>13086</v>
      </c>
      <c r="D32" s="21">
        <v>0.28299999999999997</v>
      </c>
      <c r="E32" s="20">
        <f t="shared" si="3"/>
        <v>3703.3379999999997</v>
      </c>
      <c r="F32" s="20">
        <f t="shared" si="0"/>
        <v>6344403.522619077</v>
      </c>
      <c r="G32" s="20">
        <f t="shared" si="1"/>
        <v>3479306.3468336547</v>
      </c>
      <c r="H32" s="20">
        <f t="shared" si="2"/>
        <v>3146788.9908256885</v>
      </c>
      <c r="I32" s="20">
        <f t="shared" si="4"/>
        <v>7782299.3161670519</v>
      </c>
      <c r="J32" s="20">
        <f t="shared" si="5"/>
        <v>5188199.5441113682</v>
      </c>
      <c r="K32" s="20">
        <f t="shared" si="6"/>
        <v>12970498.86027842</v>
      </c>
      <c r="L32" s="42" t="s">
        <v>190</v>
      </c>
    </row>
    <row r="33" spans="1:12">
      <c r="A33" s="83"/>
      <c r="B33" s="19" t="s">
        <v>375</v>
      </c>
      <c r="C33" s="20">
        <v>17832</v>
      </c>
      <c r="D33" s="21">
        <v>0.28299999999999997</v>
      </c>
      <c r="E33" s="20">
        <f t="shared" si="3"/>
        <v>5046.4559999999992</v>
      </c>
      <c r="F33" s="20">
        <f t="shared" si="0"/>
        <v>8645377.0147748273</v>
      </c>
      <c r="G33" s="20">
        <f t="shared" si="1"/>
        <v>4741173.0686793309</v>
      </c>
      <c r="H33" s="20">
        <f t="shared" si="2"/>
        <v>3146788.9908256885</v>
      </c>
      <c r="I33" s="20">
        <f t="shared" si="4"/>
        <v>9920003.4445679076</v>
      </c>
      <c r="J33" s="20">
        <f t="shared" si="5"/>
        <v>6613335.629711939</v>
      </c>
      <c r="K33" s="20">
        <f t="shared" si="6"/>
        <v>16533339.074279847</v>
      </c>
      <c r="L33" s="42" t="s">
        <v>374</v>
      </c>
    </row>
    <row r="34" spans="1:12">
      <c r="A34" s="83"/>
      <c r="B34" s="23" t="s">
        <v>379</v>
      </c>
      <c r="C34" s="20">
        <v>20327</v>
      </c>
      <c r="D34" s="21">
        <v>0.28299999999999997</v>
      </c>
      <c r="E34" s="20">
        <f t="shared" si="3"/>
        <v>5752.5409999999993</v>
      </c>
      <c r="F34" s="20">
        <f t="shared" si="0"/>
        <v>9855012.2577012051</v>
      </c>
      <c r="G34" s="20">
        <f t="shared" si="1"/>
        <v>5404543.7958190208</v>
      </c>
      <c r="H34" s="20">
        <f t="shared" si="2"/>
        <v>3146788.9908256885</v>
      </c>
      <c r="I34" s="20">
        <f t="shared" si="4"/>
        <v>11043807.026607549</v>
      </c>
      <c r="J34" s="20">
        <f t="shared" si="5"/>
        <v>7362538.0177383665</v>
      </c>
      <c r="K34" s="20">
        <f t="shared" si="6"/>
        <v>18406345.044345915</v>
      </c>
      <c r="L34" s="22" t="s">
        <v>378</v>
      </c>
    </row>
    <row r="35" spans="1:12">
      <c r="A35" s="83"/>
      <c r="B35" s="23" t="s">
        <v>377</v>
      </c>
      <c r="C35" s="20">
        <v>15898</v>
      </c>
      <c r="D35" s="21">
        <v>0.28299999999999997</v>
      </c>
      <c r="E35" s="20">
        <f t="shared" si="3"/>
        <v>4499.134</v>
      </c>
      <c r="F35" s="20">
        <f t="shared" si="0"/>
        <v>7707727.8926026355</v>
      </c>
      <c r="G35" s="20">
        <f t="shared" si="1"/>
        <v>4226961.0501269633</v>
      </c>
      <c r="H35" s="20">
        <f t="shared" si="2"/>
        <v>3146788.9908256885</v>
      </c>
      <c r="I35" s="20">
        <f t="shared" si="4"/>
        <v>9048886.7601331733</v>
      </c>
      <c r="J35" s="20">
        <f t="shared" si="5"/>
        <v>6032591.1734221159</v>
      </c>
      <c r="K35" s="20">
        <f t="shared" si="6"/>
        <v>15081477.933555288</v>
      </c>
      <c r="L35" s="22" t="s">
        <v>376</v>
      </c>
    </row>
    <row r="36" spans="1:12">
      <c r="A36" s="83"/>
      <c r="B36" s="23" t="s">
        <v>381</v>
      </c>
      <c r="C36" s="20">
        <v>13948</v>
      </c>
      <c r="D36" s="21">
        <v>0.28299999999999997</v>
      </c>
      <c r="E36" s="20">
        <f t="shared" si="3"/>
        <v>3947.2839999999997</v>
      </c>
      <c r="F36" s="20">
        <f t="shared" si="0"/>
        <v>6762321.5905158864</v>
      </c>
      <c r="G36" s="20">
        <f t="shared" si="1"/>
        <v>3708494.9507592707</v>
      </c>
      <c r="H36" s="20">
        <f t="shared" si="2"/>
        <v>3146788.9908256885</v>
      </c>
      <c r="I36" s="20">
        <f t="shared" si="4"/>
        <v>8170563.3192605069</v>
      </c>
      <c r="J36" s="20">
        <f t="shared" si="5"/>
        <v>5447042.2128403382</v>
      </c>
      <c r="K36" s="20">
        <f t="shared" si="6"/>
        <v>13617605.532100845</v>
      </c>
      <c r="L36" s="22" t="s">
        <v>380</v>
      </c>
    </row>
    <row r="37" spans="1:12">
      <c r="A37" s="83"/>
      <c r="B37" s="23" t="s">
        <v>18</v>
      </c>
      <c r="C37" s="20">
        <v>11064</v>
      </c>
      <c r="D37" s="21">
        <v>0.28299999999999997</v>
      </c>
      <c r="E37" s="20">
        <f t="shared" si="3"/>
        <v>3131.1119999999996</v>
      </c>
      <c r="F37" s="20">
        <f t="shared" si="0"/>
        <v>5364089.9109168174</v>
      </c>
      <c r="G37" s="20">
        <f t="shared" si="1"/>
        <v>2941696.8837970006</v>
      </c>
      <c r="H37" s="20">
        <f t="shared" si="2"/>
        <v>3146788.9908256885</v>
      </c>
      <c r="I37" s="20">
        <f t="shared" si="4"/>
        <v>6871545.4713237034</v>
      </c>
      <c r="J37" s="20">
        <f t="shared" si="5"/>
        <v>4581030.3142158026</v>
      </c>
      <c r="K37" s="20">
        <f t="shared" si="6"/>
        <v>11452575.785539506</v>
      </c>
      <c r="L37" s="22" t="s">
        <v>191</v>
      </c>
    </row>
    <row r="38" spans="1:12">
      <c r="A38" s="83"/>
      <c r="B38" s="19" t="s">
        <v>383</v>
      </c>
      <c r="C38" s="20">
        <v>8860</v>
      </c>
      <c r="D38" s="21">
        <v>0.28299999999999997</v>
      </c>
      <c r="E38" s="20">
        <f t="shared" si="3"/>
        <v>2507.3799999999997</v>
      </c>
      <c r="F38" s="20">
        <f t="shared" si="0"/>
        <v>4295538.3776864605</v>
      </c>
      <c r="G38" s="20">
        <f t="shared" si="1"/>
        <v>2355697.2514860295</v>
      </c>
      <c r="H38" s="20">
        <f t="shared" si="2"/>
        <v>3146788.9908256885</v>
      </c>
      <c r="I38" s="20">
        <f t="shared" si="4"/>
        <v>5878814.7719989074</v>
      </c>
      <c r="J38" s="20">
        <f t="shared" si="5"/>
        <v>3919209.8479992719</v>
      </c>
      <c r="K38" s="20">
        <f t="shared" si="6"/>
        <v>9798024.6199981794</v>
      </c>
      <c r="L38" s="42" t="s">
        <v>382</v>
      </c>
    </row>
    <row r="39" spans="1:12">
      <c r="A39" s="84"/>
      <c r="B39" s="25" t="s">
        <v>384</v>
      </c>
      <c r="C39" s="26">
        <f>SUM(C8:C38)</f>
        <v>430668</v>
      </c>
      <c r="D39" s="27"/>
      <c r="E39" s="11">
        <f>SUM(E8:E38)</f>
        <v>121879.04399999999</v>
      </c>
      <c r="F39" s="11">
        <f>SUM(F8:F38)</f>
        <v>208798072.46517751</v>
      </c>
      <c r="G39" s="11">
        <f>SUM(G8:G38)</f>
        <v>114506029.78589003</v>
      </c>
      <c r="H39" s="11">
        <f>SUM(H8:H38)</f>
        <v>97550458.715596318</v>
      </c>
      <c r="I39" s="11">
        <f t="shared" ref="I39:K39" si="7">SUM(I8:I38)</f>
        <v>252512736.57999834</v>
      </c>
      <c r="J39" s="11">
        <f t="shared" si="7"/>
        <v>168341824.38666552</v>
      </c>
      <c r="K39" s="11">
        <f t="shared" si="7"/>
        <v>420854560.9666639</v>
      </c>
      <c r="L39" s="29" t="s">
        <v>345</v>
      </c>
    </row>
    <row r="40" spans="1:12" s="4" customFormat="1" ht="36">
      <c r="A40" s="80" t="s">
        <v>168</v>
      </c>
      <c r="B40" s="80" t="s">
        <v>0</v>
      </c>
      <c r="C40" s="81" t="s">
        <v>473</v>
      </c>
      <c r="D40" s="81" t="s">
        <v>474</v>
      </c>
      <c r="E40" s="81" t="s">
        <v>471</v>
      </c>
      <c r="F40" s="13" t="s">
        <v>475</v>
      </c>
      <c r="G40" s="13" t="s">
        <v>476</v>
      </c>
      <c r="H40" s="13" t="s">
        <v>477</v>
      </c>
      <c r="I40" s="13" t="s">
        <v>479</v>
      </c>
      <c r="J40" s="13" t="s">
        <v>480</v>
      </c>
      <c r="K40" s="81" t="s">
        <v>478</v>
      </c>
      <c r="L40" s="80" t="s">
        <v>177</v>
      </c>
    </row>
    <row r="41" spans="1:12" s="4" customFormat="1">
      <c r="A41" s="80"/>
      <c r="B41" s="80"/>
      <c r="C41" s="81"/>
      <c r="D41" s="81"/>
      <c r="E41" s="81"/>
      <c r="F41" s="14">
        <v>0.5</v>
      </c>
      <c r="G41" s="14">
        <v>0.3</v>
      </c>
      <c r="H41" s="14">
        <v>0.2</v>
      </c>
      <c r="I41" s="14">
        <v>0.6</v>
      </c>
      <c r="J41" s="14">
        <v>0.4</v>
      </c>
      <c r="K41" s="81"/>
      <c r="L41" s="80"/>
    </row>
    <row r="42" spans="1:12">
      <c r="A42" s="74" t="s">
        <v>350</v>
      </c>
      <c r="B42" s="19" t="s">
        <v>400</v>
      </c>
      <c r="C42" s="30">
        <v>24199</v>
      </c>
      <c r="D42" s="21">
        <v>0.39200000000000002</v>
      </c>
      <c r="E42" s="30">
        <f t="shared" ref="E42:E68" si="8">D42*C42</f>
        <v>9486.0079999999998</v>
      </c>
      <c r="F42" s="20">
        <f t="shared" ref="F42:F68" si="9">(C42/$C$3)*$H$3*$F$7</f>
        <v>11732249.797024228</v>
      </c>
      <c r="G42" s="20">
        <f t="shared" ref="G42:G68" si="10">(E42/$C$4)*$H$3*$G$7</f>
        <v>8912156.5032721367</v>
      </c>
      <c r="H42" s="20">
        <f t="shared" ref="H42:H68" si="11">$H$3/$L$3*$H$7</f>
        <v>3146788.9908256885</v>
      </c>
      <c r="I42" s="20">
        <f t="shared" ref="I42:I68" si="12">K42*$I$7</f>
        <v>14274717.174673233</v>
      </c>
      <c r="J42" s="20">
        <f t="shared" ref="J42:J68" si="13">K42*$J$7</f>
        <v>9516478.1164488234</v>
      </c>
      <c r="K42" s="20">
        <f t="shared" ref="K42:K68" si="14">F42+G42+H42</f>
        <v>23791195.291122057</v>
      </c>
      <c r="L42" s="42" t="s">
        <v>387</v>
      </c>
    </row>
    <row r="43" spans="1:12">
      <c r="A43" s="75"/>
      <c r="B43" s="23" t="s">
        <v>21</v>
      </c>
      <c r="C43" s="30">
        <v>3045</v>
      </c>
      <c r="D43" s="21">
        <v>0.39200000000000002</v>
      </c>
      <c r="E43" s="30">
        <f t="shared" si="8"/>
        <v>1193.6400000000001</v>
      </c>
      <c r="F43" s="20">
        <f t="shared" si="9"/>
        <v>1476288.3024893084</v>
      </c>
      <c r="G43" s="20">
        <f t="shared" si="10"/>
        <v>1121431.3216440205</v>
      </c>
      <c r="H43" s="20">
        <f t="shared" si="11"/>
        <v>3146788.9908256885</v>
      </c>
      <c r="I43" s="20">
        <f t="shared" si="12"/>
        <v>3446705.1689754105</v>
      </c>
      <c r="J43" s="20">
        <f t="shared" si="13"/>
        <v>2297803.4459836069</v>
      </c>
      <c r="K43" s="20">
        <f t="shared" si="14"/>
        <v>5744508.6149590174</v>
      </c>
      <c r="L43" s="22" t="s">
        <v>185</v>
      </c>
    </row>
    <row r="44" spans="1:12">
      <c r="A44" s="75"/>
      <c r="B44" s="23" t="s">
        <v>20</v>
      </c>
      <c r="C44" s="30">
        <v>11465</v>
      </c>
      <c r="D44" s="21">
        <v>0.39200000000000002</v>
      </c>
      <c r="E44" s="30">
        <f t="shared" si="8"/>
        <v>4494.28</v>
      </c>
      <c r="F44" s="20">
        <f t="shared" si="9"/>
        <v>5558504.232525426</v>
      </c>
      <c r="G44" s="20">
        <f t="shared" si="10"/>
        <v>4222400.6905250223</v>
      </c>
      <c r="H44" s="20">
        <f t="shared" si="11"/>
        <v>3146788.9908256885</v>
      </c>
      <c r="I44" s="20">
        <f t="shared" si="12"/>
        <v>7756616.3483256819</v>
      </c>
      <c r="J44" s="20">
        <f t="shared" si="13"/>
        <v>5171077.5655504549</v>
      </c>
      <c r="K44" s="20">
        <f t="shared" si="14"/>
        <v>12927693.913876137</v>
      </c>
      <c r="L44" s="22" t="s">
        <v>388</v>
      </c>
    </row>
    <row r="45" spans="1:12">
      <c r="A45" s="75"/>
      <c r="B45" s="23" t="s">
        <v>22</v>
      </c>
      <c r="C45" s="30">
        <v>6571</v>
      </c>
      <c r="D45" s="21">
        <v>0.39200000000000002</v>
      </c>
      <c r="E45" s="30">
        <f t="shared" si="8"/>
        <v>2575.8319999999999</v>
      </c>
      <c r="F45" s="20">
        <f t="shared" si="9"/>
        <v>3185776.8261600151</v>
      </c>
      <c r="G45" s="20">
        <f t="shared" si="10"/>
        <v>2420008.2806314807</v>
      </c>
      <c r="H45" s="20">
        <f t="shared" si="11"/>
        <v>3146788.9908256885</v>
      </c>
      <c r="I45" s="20">
        <f t="shared" si="12"/>
        <v>5251544.4585703108</v>
      </c>
      <c r="J45" s="20">
        <f t="shared" si="13"/>
        <v>3501029.6390468739</v>
      </c>
      <c r="K45" s="20">
        <f t="shared" si="14"/>
        <v>8752574.0976171847</v>
      </c>
      <c r="L45" s="22" t="s">
        <v>192</v>
      </c>
    </row>
    <row r="46" spans="1:12">
      <c r="A46" s="75"/>
      <c r="B46" s="23" t="s">
        <v>19</v>
      </c>
      <c r="C46" s="30">
        <v>6358</v>
      </c>
      <c r="D46" s="21">
        <v>0.39200000000000002</v>
      </c>
      <c r="E46" s="30">
        <f t="shared" si="8"/>
        <v>2492.3360000000002</v>
      </c>
      <c r="F46" s="20">
        <f t="shared" si="9"/>
        <v>3082509.3685474624</v>
      </c>
      <c r="G46" s="20">
        <f t="shared" si="10"/>
        <v>2341563.3310386483</v>
      </c>
      <c r="H46" s="20">
        <f t="shared" si="11"/>
        <v>3146788.9908256885</v>
      </c>
      <c r="I46" s="20">
        <f t="shared" si="12"/>
        <v>5142517.0142470794</v>
      </c>
      <c r="J46" s="20">
        <f t="shared" si="13"/>
        <v>3428344.6761647197</v>
      </c>
      <c r="K46" s="20">
        <f t="shared" si="14"/>
        <v>8570861.6904117987</v>
      </c>
      <c r="L46" s="22" t="s">
        <v>389</v>
      </c>
    </row>
    <row r="47" spans="1:12">
      <c r="A47" s="75"/>
      <c r="B47" s="23" t="s">
        <v>23</v>
      </c>
      <c r="C47" s="30">
        <v>10997</v>
      </c>
      <c r="D47" s="21">
        <v>0.39200000000000002</v>
      </c>
      <c r="E47" s="30">
        <f t="shared" si="8"/>
        <v>4310.8240000000005</v>
      </c>
      <c r="F47" s="20">
        <f t="shared" si="9"/>
        <v>5331606.7200246062</v>
      </c>
      <c r="G47" s="20">
        <f t="shared" si="10"/>
        <v>4050042.7731097853</v>
      </c>
      <c r="H47" s="20">
        <f t="shared" si="11"/>
        <v>3146788.9908256885</v>
      </c>
      <c r="I47" s="20">
        <f t="shared" si="12"/>
        <v>7517063.0903760474</v>
      </c>
      <c r="J47" s="20">
        <f t="shared" si="13"/>
        <v>5011375.3935840316</v>
      </c>
      <c r="K47" s="20">
        <f t="shared" si="14"/>
        <v>12528438.483960079</v>
      </c>
      <c r="L47" s="22" t="s">
        <v>193</v>
      </c>
    </row>
    <row r="48" spans="1:12">
      <c r="A48" s="75"/>
      <c r="B48" s="23" t="s">
        <v>347</v>
      </c>
      <c r="C48" s="30">
        <v>2602</v>
      </c>
      <c r="D48" s="21">
        <v>0.39200000000000002</v>
      </c>
      <c r="E48" s="30">
        <f t="shared" si="8"/>
        <v>1019.984</v>
      </c>
      <c r="F48" s="20">
        <f t="shared" si="9"/>
        <v>1261511.3836049854</v>
      </c>
      <c r="G48" s="20">
        <f t="shared" si="10"/>
        <v>958280.55793686095</v>
      </c>
      <c r="H48" s="20">
        <f t="shared" si="11"/>
        <v>3146788.9908256885</v>
      </c>
      <c r="I48" s="20">
        <f t="shared" si="12"/>
        <v>3219948.5594205209</v>
      </c>
      <c r="J48" s="20">
        <f t="shared" si="13"/>
        <v>2146632.3729470144</v>
      </c>
      <c r="K48" s="20">
        <f t="shared" si="14"/>
        <v>5366580.9323675353</v>
      </c>
      <c r="L48" s="22" t="s">
        <v>206</v>
      </c>
    </row>
    <row r="49" spans="1:12">
      <c r="A49" s="75"/>
      <c r="B49" s="19" t="s">
        <v>24</v>
      </c>
      <c r="C49" s="30">
        <v>11833</v>
      </c>
      <c r="D49" s="21">
        <v>0.39200000000000002</v>
      </c>
      <c r="E49" s="30">
        <f t="shared" si="8"/>
        <v>4638.5360000000001</v>
      </c>
      <c r="F49" s="20">
        <f t="shared" si="9"/>
        <v>5736919.3705602586</v>
      </c>
      <c r="G49" s="20">
        <f t="shared" si="10"/>
        <v>4357929.9931079457</v>
      </c>
      <c r="H49" s="20">
        <f t="shared" si="11"/>
        <v>3146788.9908256885</v>
      </c>
      <c r="I49" s="20">
        <f t="shared" si="12"/>
        <v>7944983.0126963351</v>
      </c>
      <c r="J49" s="20">
        <f t="shared" si="13"/>
        <v>5296655.3417975567</v>
      </c>
      <c r="K49" s="20">
        <f t="shared" si="14"/>
        <v>13241638.354493892</v>
      </c>
      <c r="L49" s="42" t="s">
        <v>194</v>
      </c>
    </row>
    <row r="50" spans="1:12" ht="24">
      <c r="A50" s="75"/>
      <c r="B50" s="31" t="s">
        <v>207</v>
      </c>
      <c r="C50" s="30">
        <v>14107</v>
      </c>
      <c r="D50" s="21">
        <v>0.39200000000000002</v>
      </c>
      <c r="E50" s="30">
        <f t="shared" si="8"/>
        <v>5529.9440000000004</v>
      </c>
      <c r="F50" s="20">
        <f t="shared" si="9"/>
        <v>6839408.5659168055</v>
      </c>
      <c r="G50" s="20">
        <f t="shared" si="10"/>
        <v>5195412.6943948111</v>
      </c>
      <c r="H50" s="20">
        <f t="shared" si="11"/>
        <v>3146788.9908256885</v>
      </c>
      <c r="I50" s="20">
        <f t="shared" si="12"/>
        <v>9108966.1506823823</v>
      </c>
      <c r="J50" s="20">
        <f t="shared" si="13"/>
        <v>6072644.1004549228</v>
      </c>
      <c r="K50" s="20">
        <f t="shared" si="14"/>
        <v>15181610.251137305</v>
      </c>
      <c r="L50" s="22" t="s">
        <v>394</v>
      </c>
    </row>
    <row r="51" spans="1:12">
      <c r="A51" s="75"/>
      <c r="B51" s="23" t="s">
        <v>208</v>
      </c>
      <c r="C51" s="30">
        <v>13125</v>
      </c>
      <c r="D51" s="21">
        <v>0.39200000000000002</v>
      </c>
      <c r="E51" s="30">
        <f t="shared" si="8"/>
        <v>5145</v>
      </c>
      <c r="F51" s="20">
        <f t="shared" si="9"/>
        <v>6363311.6486608125</v>
      </c>
      <c r="G51" s="20">
        <f t="shared" si="10"/>
        <v>4833755.6967414683</v>
      </c>
      <c r="H51" s="20">
        <f t="shared" si="11"/>
        <v>3146788.9908256885</v>
      </c>
      <c r="I51" s="20">
        <f t="shared" si="12"/>
        <v>8606313.8017367814</v>
      </c>
      <c r="J51" s="20">
        <f t="shared" si="13"/>
        <v>5737542.5344911888</v>
      </c>
      <c r="K51" s="20">
        <f t="shared" si="14"/>
        <v>14343856.33622797</v>
      </c>
      <c r="L51" s="22" t="s">
        <v>196</v>
      </c>
    </row>
    <row r="52" spans="1:12">
      <c r="A52" s="75"/>
      <c r="B52" s="23" t="s">
        <v>26</v>
      </c>
      <c r="C52" s="30">
        <v>9968</v>
      </c>
      <c r="D52" s="21">
        <v>0.39200000000000002</v>
      </c>
      <c r="E52" s="30">
        <f t="shared" si="8"/>
        <v>3907.4560000000001</v>
      </c>
      <c r="F52" s="20">
        <f t="shared" si="9"/>
        <v>4832723.0867695985</v>
      </c>
      <c r="G52" s="20">
        <f t="shared" si="10"/>
        <v>3671076.3264852539</v>
      </c>
      <c r="H52" s="20">
        <f t="shared" si="11"/>
        <v>3146788.9908256885</v>
      </c>
      <c r="I52" s="20">
        <f t="shared" si="12"/>
        <v>6990353.0424483251</v>
      </c>
      <c r="J52" s="20">
        <f t="shared" si="13"/>
        <v>4660235.3616322167</v>
      </c>
      <c r="K52" s="20">
        <f t="shared" si="14"/>
        <v>11650588.404080542</v>
      </c>
      <c r="L52" s="22" t="s">
        <v>393</v>
      </c>
    </row>
    <row r="53" spans="1:12">
      <c r="A53" s="75"/>
      <c r="B53" s="23" t="s">
        <v>27</v>
      </c>
      <c r="C53" s="30">
        <v>16550</v>
      </c>
      <c r="D53" s="21">
        <v>0.39200000000000002</v>
      </c>
      <c r="E53" s="30">
        <f t="shared" si="8"/>
        <v>6487.6</v>
      </c>
      <c r="F53" s="20">
        <f t="shared" si="9"/>
        <v>8023832.9741208721</v>
      </c>
      <c r="G53" s="20">
        <f t="shared" si="10"/>
        <v>6095135.7547482904</v>
      </c>
      <c r="H53" s="20">
        <f t="shared" si="11"/>
        <v>3146788.9908256885</v>
      </c>
      <c r="I53" s="20">
        <f t="shared" si="12"/>
        <v>10359454.631816911</v>
      </c>
      <c r="J53" s="20">
        <f t="shared" si="13"/>
        <v>6906303.0878779413</v>
      </c>
      <c r="K53" s="20">
        <f t="shared" si="14"/>
        <v>17265757.719694853</v>
      </c>
      <c r="L53" s="22" t="s">
        <v>197</v>
      </c>
    </row>
    <row r="54" spans="1:12">
      <c r="A54" s="75"/>
      <c r="B54" s="23" t="s">
        <v>25</v>
      </c>
      <c r="C54" s="30">
        <v>14187</v>
      </c>
      <c r="D54" s="21">
        <v>0.39200000000000002</v>
      </c>
      <c r="E54" s="30">
        <f t="shared" si="8"/>
        <v>5561.3040000000001</v>
      </c>
      <c r="F54" s="20">
        <f t="shared" si="9"/>
        <v>6878194.4654895952</v>
      </c>
      <c r="G54" s="20">
        <f t="shared" si="10"/>
        <v>5224875.5862606633</v>
      </c>
      <c r="H54" s="20">
        <f t="shared" si="11"/>
        <v>3146788.9908256885</v>
      </c>
      <c r="I54" s="20">
        <f t="shared" si="12"/>
        <v>9149915.4255455676</v>
      </c>
      <c r="J54" s="20">
        <f t="shared" si="13"/>
        <v>6099943.6170303784</v>
      </c>
      <c r="K54" s="20">
        <f t="shared" si="14"/>
        <v>15249859.042575946</v>
      </c>
      <c r="L54" s="22" t="s">
        <v>195</v>
      </c>
    </row>
    <row r="55" spans="1:12">
      <c r="A55" s="75"/>
      <c r="B55" s="23" t="s">
        <v>28</v>
      </c>
      <c r="C55" s="30">
        <v>12920</v>
      </c>
      <c r="D55" s="21">
        <v>0.39200000000000002</v>
      </c>
      <c r="E55" s="30">
        <f t="shared" si="8"/>
        <v>5064.6400000000003</v>
      </c>
      <c r="F55" s="20">
        <f t="shared" si="9"/>
        <v>6263922.7810055381</v>
      </c>
      <c r="G55" s="20">
        <f t="shared" si="10"/>
        <v>4758257.0363352206</v>
      </c>
      <c r="H55" s="20">
        <f t="shared" si="11"/>
        <v>3146788.9908256885</v>
      </c>
      <c r="I55" s="20">
        <f t="shared" si="12"/>
        <v>8501381.2848998681</v>
      </c>
      <c r="J55" s="20">
        <f t="shared" si="13"/>
        <v>5667587.523266579</v>
      </c>
      <c r="K55" s="20">
        <f t="shared" si="14"/>
        <v>14168968.808166446</v>
      </c>
      <c r="L55" s="22" t="s">
        <v>198</v>
      </c>
    </row>
    <row r="56" spans="1:12">
      <c r="A56" s="75"/>
      <c r="B56" s="19" t="s">
        <v>390</v>
      </c>
      <c r="C56" s="30">
        <v>2792</v>
      </c>
      <c r="D56" s="21">
        <v>0.39200000000000002</v>
      </c>
      <c r="E56" s="30">
        <f t="shared" si="8"/>
        <v>1094.4639999999999</v>
      </c>
      <c r="F56" s="20">
        <f t="shared" si="9"/>
        <v>1353627.8950903609</v>
      </c>
      <c r="G56" s="20">
        <f t="shared" si="10"/>
        <v>1028254.9261182611</v>
      </c>
      <c r="H56" s="20">
        <f t="shared" si="11"/>
        <v>3146788.9908256885</v>
      </c>
      <c r="I56" s="20">
        <f t="shared" si="12"/>
        <v>3317203.0872205864</v>
      </c>
      <c r="J56" s="20">
        <f t="shared" si="13"/>
        <v>2211468.7248137244</v>
      </c>
      <c r="K56" s="20">
        <f t="shared" si="14"/>
        <v>5528671.8120343108</v>
      </c>
      <c r="L56" s="42" t="s">
        <v>199</v>
      </c>
    </row>
    <row r="57" spans="1:12">
      <c r="A57" s="75"/>
      <c r="B57" s="23" t="s">
        <v>13</v>
      </c>
      <c r="C57" s="30">
        <v>3644</v>
      </c>
      <c r="D57" s="21">
        <v>0.39200000000000002</v>
      </c>
      <c r="E57" s="30">
        <f t="shared" si="8"/>
        <v>1428.4480000000001</v>
      </c>
      <c r="F57" s="20">
        <f t="shared" si="9"/>
        <v>1766697.7255405714</v>
      </c>
      <c r="G57" s="20">
        <f t="shared" si="10"/>
        <v>1342034.7244895934</v>
      </c>
      <c r="H57" s="20">
        <f t="shared" si="11"/>
        <v>3146788.9908256885</v>
      </c>
      <c r="I57" s="20">
        <f t="shared" si="12"/>
        <v>3753312.8645135118</v>
      </c>
      <c r="J57" s="20">
        <f t="shared" si="13"/>
        <v>2502208.5763423415</v>
      </c>
      <c r="K57" s="20">
        <f t="shared" si="14"/>
        <v>6255521.4408558533</v>
      </c>
      <c r="L57" s="22" t="s">
        <v>183</v>
      </c>
    </row>
    <row r="58" spans="1:12">
      <c r="A58" s="75"/>
      <c r="B58" s="23" t="s">
        <v>392</v>
      </c>
      <c r="C58" s="30">
        <v>9138</v>
      </c>
      <c r="D58" s="21">
        <v>0.39200000000000002</v>
      </c>
      <c r="E58" s="30">
        <f t="shared" si="8"/>
        <v>3582.096</v>
      </c>
      <c r="F58" s="20">
        <f t="shared" si="9"/>
        <v>4430319.3787019048</v>
      </c>
      <c r="G58" s="20">
        <f t="shared" si="10"/>
        <v>3365398.8233770314</v>
      </c>
      <c r="H58" s="20">
        <f t="shared" si="11"/>
        <v>3146788.9908256885</v>
      </c>
      <c r="I58" s="20">
        <f t="shared" si="12"/>
        <v>6565504.3157427749</v>
      </c>
      <c r="J58" s="20">
        <f t="shared" si="13"/>
        <v>4377002.8771618502</v>
      </c>
      <c r="K58" s="20">
        <f t="shared" si="14"/>
        <v>10942507.192904625</v>
      </c>
      <c r="L58" s="22" t="s">
        <v>391</v>
      </c>
    </row>
    <row r="59" spans="1:12">
      <c r="A59" s="75"/>
      <c r="B59" s="23" t="s">
        <v>29</v>
      </c>
      <c r="C59" s="30">
        <v>9575</v>
      </c>
      <c r="D59" s="21">
        <v>0.39200000000000002</v>
      </c>
      <c r="E59" s="30">
        <f t="shared" si="8"/>
        <v>3753.4</v>
      </c>
      <c r="F59" s="20">
        <f t="shared" si="9"/>
        <v>4642187.3551182691</v>
      </c>
      <c r="G59" s="20">
        <f t="shared" si="10"/>
        <v>3526339.8701942526</v>
      </c>
      <c r="H59" s="20">
        <f t="shared" si="11"/>
        <v>3146788.9908256885</v>
      </c>
      <c r="I59" s="20">
        <f t="shared" si="12"/>
        <v>6789189.7296829261</v>
      </c>
      <c r="J59" s="20">
        <f t="shared" si="13"/>
        <v>4526126.4864552841</v>
      </c>
      <c r="K59" s="20">
        <f t="shared" si="14"/>
        <v>11315316.21613821</v>
      </c>
      <c r="L59" s="22" t="s">
        <v>200</v>
      </c>
    </row>
    <row r="60" spans="1:12">
      <c r="A60" s="75"/>
      <c r="B60" s="23" t="s">
        <v>30</v>
      </c>
      <c r="C60" s="30">
        <v>13864</v>
      </c>
      <c r="D60" s="21">
        <v>0.39200000000000002</v>
      </c>
      <c r="E60" s="30">
        <f t="shared" si="8"/>
        <v>5434.6880000000001</v>
      </c>
      <c r="F60" s="20">
        <f t="shared" si="9"/>
        <v>6721596.3959644577</v>
      </c>
      <c r="G60" s="20">
        <f t="shared" si="10"/>
        <v>5105919.1603522832</v>
      </c>
      <c r="H60" s="20">
        <f t="shared" si="11"/>
        <v>3146788.9908256885</v>
      </c>
      <c r="I60" s="20">
        <f t="shared" si="12"/>
        <v>8984582.7282854579</v>
      </c>
      <c r="J60" s="20">
        <f t="shared" si="13"/>
        <v>5989721.8188569723</v>
      </c>
      <c r="K60" s="20">
        <f t="shared" si="14"/>
        <v>14974304.547142429</v>
      </c>
      <c r="L60" s="22" t="s">
        <v>201</v>
      </c>
    </row>
    <row r="61" spans="1:12">
      <c r="A61" s="75"/>
      <c r="B61" s="19" t="s">
        <v>346</v>
      </c>
      <c r="C61" s="30">
        <v>21736</v>
      </c>
      <c r="D61" s="21">
        <v>0.39200000000000002</v>
      </c>
      <c r="E61" s="30">
        <f t="shared" si="8"/>
        <v>8520.5120000000006</v>
      </c>
      <c r="F61" s="20">
        <f t="shared" si="9"/>
        <v>10538128.913926965</v>
      </c>
      <c r="G61" s="20">
        <f t="shared" si="10"/>
        <v>8005067.719952195</v>
      </c>
      <c r="H61" s="20">
        <f t="shared" si="11"/>
        <v>3146788.9908256885</v>
      </c>
      <c r="I61" s="20">
        <f t="shared" si="12"/>
        <v>13013991.374822907</v>
      </c>
      <c r="J61" s="20">
        <f t="shared" si="13"/>
        <v>8675994.2498819381</v>
      </c>
      <c r="K61" s="20">
        <f t="shared" si="14"/>
        <v>21689985.624704845</v>
      </c>
      <c r="L61" s="42" t="s">
        <v>202</v>
      </c>
    </row>
    <row r="62" spans="1:12">
      <c r="A62" s="75"/>
      <c r="B62" s="23" t="s">
        <v>401</v>
      </c>
      <c r="C62" s="30">
        <v>11728</v>
      </c>
      <c r="D62" s="21">
        <v>0.39200000000000002</v>
      </c>
      <c r="E62" s="30">
        <f t="shared" si="8"/>
        <v>4597.3760000000002</v>
      </c>
      <c r="F62" s="20">
        <f t="shared" si="9"/>
        <v>5686012.8773709722</v>
      </c>
      <c r="G62" s="20">
        <f t="shared" si="10"/>
        <v>4319259.9475340145</v>
      </c>
      <c r="H62" s="20">
        <f t="shared" si="11"/>
        <v>3146788.9908256885</v>
      </c>
      <c r="I62" s="20">
        <f t="shared" si="12"/>
        <v>7891237.089438404</v>
      </c>
      <c r="J62" s="20">
        <f t="shared" si="13"/>
        <v>5260824.7262922702</v>
      </c>
      <c r="K62" s="20">
        <f t="shared" si="14"/>
        <v>13152061.815730674</v>
      </c>
      <c r="L62" s="22" t="s">
        <v>204</v>
      </c>
    </row>
    <row r="63" spans="1:12">
      <c r="A63" s="75"/>
      <c r="B63" s="23" t="s">
        <v>32</v>
      </c>
      <c r="C63" s="30">
        <v>11618</v>
      </c>
      <c r="D63" s="21">
        <v>0.39200000000000002</v>
      </c>
      <c r="E63" s="30">
        <f t="shared" si="8"/>
        <v>4554.2560000000003</v>
      </c>
      <c r="F63" s="20">
        <f t="shared" si="9"/>
        <v>5632682.2654583864</v>
      </c>
      <c r="G63" s="20">
        <f t="shared" si="10"/>
        <v>4278748.4712184668</v>
      </c>
      <c r="H63" s="20">
        <f t="shared" si="11"/>
        <v>3146788.9908256885</v>
      </c>
      <c r="I63" s="20">
        <f t="shared" si="12"/>
        <v>7834931.8365015248</v>
      </c>
      <c r="J63" s="20">
        <f t="shared" si="13"/>
        <v>5223287.8910010168</v>
      </c>
      <c r="K63" s="20">
        <f t="shared" si="14"/>
        <v>13058219.727502542</v>
      </c>
      <c r="L63" s="22" t="s">
        <v>398</v>
      </c>
    </row>
    <row r="64" spans="1:12">
      <c r="A64" s="75"/>
      <c r="B64" s="23" t="s">
        <v>396</v>
      </c>
      <c r="C64" s="30">
        <v>10668</v>
      </c>
      <c r="D64" s="21">
        <v>0.39200000000000002</v>
      </c>
      <c r="E64" s="30">
        <f t="shared" si="8"/>
        <v>4181.8559999999998</v>
      </c>
      <c r="F64" s="20">
        <f t="shared" si="9"/>
        <v>5172099.7080315081</v>
      </c>
      <c r="G64" s="20">
        <f t="shared" si="10"/>
        <v>3928876.6303114649</v>
      </c>
      <c r="H64" s="20">
        <f t="shared" si="11"/>
        <v>3146788.9908256885</v>
      </c>
      <c r="I64" s="20">
        <f t="shared" si="12"/>
        <v>7348659.1975011965</v>
      </c>
      <c r="J64" s="20">
        <f t="shared" si="13"/>
        <v>4899106.131667464</v>
      </c>
      <c r="K64" s="20">
        <f t="shared" si="14"/>
        <v>12247765.329168661</v>
      </c>
      <c r="L64" s="22" t="s">
        <v>395</v>
      </c>
    </row>
    <row r="65" spans="1:12">
      <c r="A65" s="75"/>
      <c r="B65" s="23" t="s">
        <v>34</v>
      </c>
      <c r="C65" s="30">
        <v>9247</v>
      </c>
      <c r="D65" s="21">
        <v>0.39200000000000002</v>
      </c>
      <c r="E65" s="30">
        <f t="shared" si="8"/>
        <v>3624.8240000000001</v>
      </c>
      <c r="F65" s="20">
        <f t="shared" si="9"/>
        <v>4483165.1668698303</v>
      </c>
      <c r="G65" s="20">
        <f t="shared" si="10"/>
        <v>3405542.0135442554</v>
      </c>
      <c r="H65" s="20">
        <f t="shared" si="11"/>
        <v>3146788.9908256885</v>
      </c>
      <c r="I65" s="20">
        <f t="shared" si="12"/>
        <v>6621297.7027438646</v>
      </c>
      <c r="J65" s="20">
        <f t="shared" si="13"/>
        <v>4414198.4684959101</v>
      </c>
      <c r="K65" s="20">
        <f t="shared" si="14"/>
        <v>11035496.171239775</v>
      </c>
      <c r="L65" s="22" t="s">
        <v>397</v>
      </c>
    </row>
    <row r="66" spans="1:12">
      <c r="A66" s="75"/>
      <c r="B66" s="23" t="s">
        <v>31</v>
      </c>
      <c r="C66" s="30">
        <v>3779</v>
      </c>
      <c r="D66" s="21">
        <v>0.39200000000000002</v>
      </c>
      <c r="E66" s="30">
        <f t="shared" si="8"/>
        <v>1481.3680000000002</v>
      </c>
      <c r="F66" s="20">
        <f t="shared" si="9"/>
        <v>1832148.9310696542</v>
      </c>
      <c r="G66" s="20">
        <f t="shared" si="10"/>
        <v>1391753.35451322</v>
      </c>
      <c r="H66" s="20">
        <f t="shared" si="11"/>
        <v>3146788.9908256885</v>
      </c>
      <c r="I66" s="20">
        <f t="shared" si="12"/>
        <v>3822414.7658451372</v>
      </c>
      <c r="J66" s="20">
        <f t="shared" si="13"/>
        <v>2548276.5105634253</v>
      </c>
      <c r="K66" s="20">
        <f t="shared" si="14"/>
        <v>6370691.2764085624</v>
      </c>
      <c r="L66" s="22" t="s">
        <v>399</v>
      </c>
    </row>
    <row r="67" spans="1:12">
      <c r="A67" s="75"/>
      <c r="B67" s="23" t="s">
        <v>33</v>
      </c>
      <c r="C67" s="30">
        <v>13915</v>
      </c>
      <c r="D67" s="21">
        <v>0.39200000000000002</v>
      </c>
      <c r="E67" s="30">
        <f t="shared" si="8"/>
        <v>5454.68</v>
      </c>
      <c r="F67" s="20">
        <f t="shared" si="9"/>
        <v>6746322.4069421105</v>
      </c>
      <c r="G67" s="20">
        <f t="shared" si="10"/>
        <v>5124701.7539167637</v>
      </c>
      <c r="H67" s="20">
        <f t="shared" si="11"/>
        <v>3146788.9908256885</v>
      </c>
      <c r="I67" s="20">
        <f t="shared" si="12"/>
        <v>9010687.891010737</v>
      </c>
      <c r="J67" s="20">
        <f t="shared" si="13"/>
        <v>6007125.2606738247</v>
      </c>
      <c r="K67" s="20">
        <f t="shared" si="14"/>
        <v>15017813.151684562</v>
      </c>
      <c r="L67" s="22" t="s">
        <v>203</v>
      </c>
    </row>
    <row r="68" spans="1:12">
      <c r="A68" s="75"/>
      <c r="B68" s="23" t="s">
        <v>17</v>
      </c>
      <c r="C68" s="30">
        <v>14478</v>
      </c>
      <c r="D68" s="21">
        <v>0.39200000000000002</v>
      </c>
      <c r="E68" s="30">
        <f t="shared" si="8"/>
        <v>5675.3760000000002</v>
      </c>
      <c r="F68" s="20">
        <f t="shared" si="9"/>
        <v>7019278.175185618</v>
      </c>
      <c r="G68" s="20">
        <f t="shared" si="10"/>
        <v>5332046.8554227035</v>
      </c>
      <c r="H68" s="20">
        <f t="shared" si="11"/>
        <v>3146788.9908256885</v>
      </c>
      <c r="I68" s="20">
        <f t="shared" si="12"/>
        <v>9298868.4128604066</v>
      </c>
      <c r="J68" s="20">
        <f t="shared" si="13"/>
        <v>6199245.6085736044</v>
      </c>
      <c r="K68" s="20">
        <f t="shared" si="14"/>
        <v>15498114.021434011</v>
      </c>
      <c r="L68" s="22" t="s">
        <v>376</v>
      </c>
    </row>
    <row r="69" spans="1:12">
      <c r="A69" s="76"/>
      <c r="B69" s="32" t="s">
        <v>352</v>
      </c>
      <c r="C69" s="11">
        <f>SUM(C42:C68)</f>
        <v>294109</v>
      </c>
      <c r="D69" s="33"/>
      <c r="E69" s="11">
        <f>SUM(E42:E68)</f>
        <v>115290.72799999999</v>
      </c>
      <c r="F69" s="11">
        <f>SUM(F42:F68)</f>
        <v>142591026.71817011</v>
      </c>
      <c r="G69" s="11">
        <f>SUM(G42:G68)</f>
        <v>108316270.79717612</v>
      </c>
      <c r="H69" s="11">
        <f>SUM(H42:H68)</f>
        <v>84963302.752293587</v>
      </c>
      <c r="I69" s="11">
        <f t="shared" ref="I69:K69" si="15">SUM(I42:I68)</f>
        <v>201522360.16058388</v>
      </c>
      <c r="J69" s="11">
        <f t="shared" si="15"/>
        <v>134348240.10705593</v>
      </c>
      <c r="K69" s="11">
        <f t="shared" si="15"/>
        <v>335870600.26763982</v>
      </c>
      <c r="L69" s="29" t="s">
        <v>205</v>
      </c>
    </row>
    <row r="70" spans="1:12" s="4" customFormat="1" ht="36">
      <c r="A70" s="80" t="s">
        <v>168</v>
      </c>
      <c r="B70" s="80" t="s">
        <v>0</v>
      </c>
      <c r="C70" s="81" t="s">
        <v>473</v>
      </c>
      <c r="D70" s="81" t="s">
        <v>474</v>
      </c>
      <c r="E70" s="81" t="s">
        <v>471</v>
      </c>
      <c r="F70" s="13" t="s">
        <v>475</v>
      </c>
      <c r="G70" s="13" t="s">
        <v>476</v>
      </c>
      <c r="H70" s="13" t="s">
        <v>477</v>
      </c>
      <c r="I70" s="13" t="s">
        <v>479</v>
      </c>
      <c r="J70" s="13" t="s">
        <v>480</v>
      </c>
      <c r="K70" s="81" t="s">
        <v>478</v>
      </c>
      <c r="L70" s="80" t="s">
        <v>177</v>
      </c>
    </row>
    <row r="71" spans="1:12" s="4" customFormat="1">
      <c r="A71" s="80"/>
      <c r="B71" s="80"/>
      <c r="C71" s="81"/>
      <c r="D71" s="81"/>
      <c r="E71" s="81"/>
      <c r="F71" s="14">
        <v>0.5</v>
      </c>
      <c r="G71" s="14">
        <v>0.3</v>
      </c>
      <c r="H71" s="14">
        <v>0.2</v>
      </c>
      <c r="I71" s="14">
        <v>0.6</v>
      </c>
      <c r="J71" s="14">
        <v>0.4</v>
      </c>
      <c r="K71" s="81"/>
      <c r="L71" s="80"/>
    </row>
    <row r="72" spans="1:12" s="4" customFormat="1" ht="12" customHeight="1">
      <c r="A72" s="74" t="s">
        <v>169</v>
      </c>
      <c r="B72" s="34" t="s">
        <v>52</v>
      </c>
      <c r="C72" s="35">
        <v>60005</v>
      </c>
      <c r="D72" s="36">
        <v>0.435</v>
      </c>
      <c r="E72" s="35">
        <f t="shared" ref="E72:E97" si="16">D72*C72</f>
        <v>26102.174999999999</v>
      </c>
      <c r="F72" s="20">
        <f t="shared" ref="F72:F97" si="17">(C72/$C$3)*$H$3*$F$7</f>
        <v>29091848.798315585</v>
      </c>
      <c r="G72" s="20">
        <f t="shared" ref="G72:G97" si="18">(E72/$C$4)*$H$3*$G$7</f>
        <v>24523136.463283326</v>
      </c>
      <c r="H72" s="20">
        <f t="shared" ref="H72:H97" si="19">$H$3/$L$3*$H$7</f>
        <v>3146788.9908256885</v>
      </c>
      <c r="I72" s="20">
        <f t="shared" ref="I72:I97" si="20">K72*$I$7</f>
        <v>34057064.55145476</v>
      </c>
      <c r="J72" s="20">
        <f t="shared" ref="J72:J97" si="21">K72*$J$7</f>
        <v>22704709.700969845</v>
      </c>
      <c r="K72" s="20">
        <f t="shared" ref="K72:K97" si="22">F72+G72+H72</f>
        <v>56761774.252424605</v>
      </c>
      <c r="L72" s="42" t="s">
        <v>417</v>
      </c>
    </row>
    <row r="73" spans="1:12" s="4" customFormat="1">
      <c r="A73" s="75"/>
      <c r="B73" s="37" t="s">
        <v>54</v>
      </c>
      <c r="C73" s="35">
        <v>18358</v>
      </c>
      <c r="D73" s="36">
        <v>0.435</v>
      </c>
      <c r="E73" s="35">
        <f t="shared" si="16"/>
        <v>7985.73</v>
      </c>
      <c r="F73" s="20">
        <f t="shared" si="17"/>
        <v>8900394.3044659197</v>
      </c>
      <c r="G73" s="20">
        <f t="shared" si="18"/>
        <v>7502637.1001242446</v>
      </c>
      <c r="H73" s="20">
        <f t="shared" si="19"/>
        <v>3146788.9908256885</v>
      </c>
      <c r="I73" s="20">
        <f t="shared" si="20"/>
        <v>11729892.23724951</v>
      </c>
      <c r="J73" s="20">
        <f t="shared" si="21"/>
        <v>7819928.1581663406</v>
      </c>
      <c r="K73" s="20">
        <f t="shared" si="22"/>
        <v>19549820.39541585</v>
      </c>
      <c r="L73" s="22" t="s">
        <v>419</v>
      </c>
    </row>
    <row r="74" spans="1:12" s="4" customFormat="1">
      <c r="A74" s="75"/>
      <c r="B74" s="37" t="s">
        <v>55</v>
      </c>
      <c r="C74" s="35">
        <v>10747</v>
      </c>
      <c r="D74" s="36">
        <v>0.435</v>
      </c>
      <c r="E74" s="35">
        <f t="shared" si="16"/>
        <v>4674.9449999999997</v>
      </c>
      <c r="F74" s="20">
        <f t="shared" si="17"/>
        <v>5210400.7838596385</v>
      </c>
      <c r="G74" s="20">
        <f t="shared" si="18"/>
        <v>4392136.4481444201</v>
      </c>
      <c r="H74" s="20">
        <f t="shared" si="19"/>
        <v>3146788.9908256885</v>
      </c>
      <c r="I74" s="20">
        <f t="shared" si="20"/>
        <v>7649595.7336978475</v>
      </c>
      <c r="J74" s="20">
        <f t="shared" si="21"/>
        <v>5099730.4891318986</v>
      </c>
      <c r="K74" s="20">
        <f t="shared" si="22"/>
        <v>12749326.222829746</v>
      </c>
      <c r="L74" s="22" t="s">
        <v>420</v>
      </c>
    </row>
    <row r="75" spans="1:12" s="4" customFormat="1">
      <c r="A75" s="75"/>
      <c r="B75" s="37" t="s">
        <v>56</v>
      </c>
      <c r="C75" s="35">
        <v>3827</v>
      </c>
      <c r="D75" s="36">
        <v>0.435</v>
      </c>
      <c r="E75" s="35">
        <f t="shared" si="16"/>
        <v>1664.7449999999999</v>
      </c>
      <c r="F75" s="20">
        <f t="shared" si="17"/>
        <v>1855420.4708133279</v>
      </c>
      <c r="G75" s="20">
        <f t="shared" si="18"/>
        <v>1564037.0509955052</v>
      </c>
      <c r="H75" s="20">
        <f t="shared" si="19"/>
        <v>3146788.9908256885</v>
      </c>
      <c r="I75" s="20">
        <f t="shared" si="20"/>
        <v>3939747.9075807128</v>
      </c>
      <c r="J75" s="20">
        <f t="shared" si="21"/>
        <v>2626498.6050538085</v>
      </c>
      <c r="K75" s="20">
        <f t="shared" si="22"/>
        <v>6566246.5126345214</v>
      </c>
      <c r="L75" s="22" t="s">
        <v>222</v>
      </c>
    </row>
    <row r="76" spans="1:12" s="4" customFormat="1">
      <c r="A76" s="75"/>
      <c r="B76" s="22" t="s">
        <v>57</v>
      </c>
      <c r="C76" s="38">
        <v>13157</v>
      </c>
      <c r="D76" s="21">
        <v>0.435</v>
      </c>
      <c r="E76" s="38">
        <f t="shared" si="16"/>
        <v>5723.2950000000001</v>
      </c>
      <c r="F76" s="20">
        <f t="shared" si="17"/>
        <v>6378826.0084899282</v>
      </c>
      <c r="G76" s="20">
        <f t="shared" si="18"/>
        <v>5377067.0185387675</v>
      </c>
      <c r="H76" s="20">
        <f t="shared" si="19"/>
        <v>3146788.9908256885</v>
      </c>
      <c r="I76" s="20">
        <f t="shared" si="20"/>
        <v>8941609.2107126303</v>
      </c>
      <c r="J76" s="20">
        <f t="shared" si="21"/>
        <v>5961072.8071417538</v>
      </c>
      <c r="K76" s="20">
        <f t="shared" si="22"/>
        <v>14902682.017854383</v>
      </c>
      <c r="L76" s="22" t="s">
        <v>223</v>
      </c>
    </row>
    <row r="77" spans="1:12" s="4" customFormat="1">
      <c r="A77" s="75"/>
      <c r="B77" s="37" t="s">
        <v>53</v>
      </c>
      <c r="C77" s="35">
        <v>4620</v>
      </c>
      <c r="D77" s="36">
        <v>0.435</v>
      </c>
      <c r="E77" s="35">
        <f t="shared" si="16"/>
        <v>2009.7</v>
      </c>
      <c r="F77" s="20">
        <f t="shared" si="17"/>
        <v>2239885.7003286057</v>
      </c>
      <c r="G77" s="20">
        <f t="shared" si="18"/>
        <v>1888124.1639924836</v>
      </c>
      <c r="H77" s="20">
        <f t="shared" si="19"/>
        <v>3146788.9908256885</v>
      </c>
      <c r="I77" s="20">
        <f t="shared" si="20"/>
        <v>4364879.3130880669</v>
      </c>
      <c r="J77" s="20">
        <f t="shared" si="21"/>
        <v>2909919.5420587114</v>
      </c>
      <c r="K77" s="20">
        <f t="shared" si="22"/>
        <v>7274798.8551467778</v>
      </c>
      <c r="L77" s="22" t="s">
        <v>418</v>
      </c>
    </row>
    <row r="78" spans="1:12" ht="12" customHeight="1">
      <c r="A78" s="75"/>
      <c r="B78" s="39" t="s">
        <v>426</v>
      </c>
      <c r="C78" s="35">
        <v>8902</v>
      </c>
      <c r="D78" s="36">
        <v>0.435</v>
      </c>
      <c r="E78" s="35">
        <f t="shared" si="16"/>
        <v>3872.37</v>
      </c>
      <c r="F78" s="20">
        <f t="shared" si="17"/>
        <v>4315900.9749621749</v>
      </c>
      <c r="G78" s="20">
        <f t="shared" si="18"/>
        <v>3638112.8371993699</v>
      </c>
      <c r="H78" s="20">
        <f t="shared" si="19"/>
        <v>3146788.9908256885</v>
      </c>
      <c r="I78" s="20">
        <f t="shared" si="20"/>
        <v>6660481.6817923393</v>
      </c>
      <c r="J78" s="20">
        <f t="shared" si="21"/>
        <v>4440321.1211948935</v>
      </c>
      <c r="K78" s="20">
        <f t="shared" si="22"/>
        <v>11100802.802987233</v>
      </c>
      <c r="L78" s="42" t="s">
        <v>209</v>
      </c>
    </row>
    <row r="79" spans="1:12">
      <c r="A79" s="75"/>
      <c r="B79" s="22" t="s">
        <v>41</v>
      </c>
      <c r="C79" s="38">
        <v>9991</v>
      </c>
      <c r="D79" s="21">
        <v>0.435</v>
      </c>
      <c r="E79" s="38">
        <f t="shared" si="16"/>
        <v>4346.085</v>
      </c>
      <c r="F79" s="20">
        <f t="shared" si="17"/>
        <v>4843874.0328967758</v>
      </c>
      <c r="G79" s="20">
        <f t="shared" si="18"/>
        <v>4083170.6758547407</v>
      </c>
      <c r="H79" s="20">
        <f t="shared" si="19"/>
        <v>3146788.9908256885</v>
      </c>
      <c r="I79" s="20">
        <f t="shared" si="20"/>
        <v>7244300.2197463224</v>
      </c>
      <c r="J79" s="20">
        <f t="shared" si="21"/>
        <v>4829533.4798308825</v>
      </c>
      <c r="K79" s="20">
        <f t="shared" si="22"/>
        <v>12073833.699577205</v>
      </c>
      <c r="L79" s="22" t="s">
        <v>213</v>
      </c>
    </row>
    <row r="80" spans="1:12">
      <c r="A80" s="75"/>
      <c r="B80" s="40" t="s">
        <v>38</v>
      </c>
      <c r="C80" s="35">
        <v>10162</v>
      </c>
      <c r="D80" s="36">
        <v>0.435</v>
      </c>
      <c r="E80" s="35">
        <f t="shared" si="16"/>
        <v>4420.47</v>
      </c>
      <c r="F80" s="20">
        <f t="shared" si="17"/>
        <v>4926778.8932336131</v>
      </c>
      <c r="G80" s="20">
        <f t="shared" si="18"/>
        <v>4153055.7910155016</v>
      </c>
      <c r="H80" s="20">
        <f t="shared" si="19"/>
        <v>3146788.9908256885</v>
      </c>
      <c r="I80" s="20">
        <f t="shared" si="20"/>
        <v>7335974.2050448814</v>
      </c>
      <c r="J80" s="20">
        <f t="shared" si="21"/>
        <v>4890649.4700299213</v>
      </c>
      <c r="K80" s="20">
        <f t="shared" si="22"/>
        <v>12226623.675074803</v>
      </c>
      <c r="L80" s="22" t="s">
        <v>427</v>
      </c>
    </row>
    <row r="81" spans="1:12">
      <c r="A81" s="75"/>
      <c r="B81" s="40" t="s">
        <v>39</v>
      </c>
      <c r="C81" s="35">
        <v>15480</v>
      </c>
      <c r="D81" s="36">
        <v>0.435</v>
      </c>
      <c r="E81" s="35">
        <f t="shared" si="16"/>
        <v>6733.8</v>
      </c>
      <c r="F81" s="20">
        <f t="shared" si="17"/>
        <v>7505071.5673348093</v>
      </c>
      <c r="G81" s="20">
        <f t="shared" si="18"/>
        <v>6326442.0040267641</v>
      </c>
      <c r="H81" s="20">
        <f t="shared" si="19"/>
        <v>3146788.9908256885</v>
      </c>
      <c r="I81" s="20">
        <f t="shared" si="20"/>
        <v>10186981.537312357</v>
      </c>
      <c r="J81" s="20">
        <f t="shared" si="21"/>
        <v>6791321.0248749051</v>
      </c>
      <c r="K81" s="20">
        <f t="shared" si="22"/>
        <v>16978302.562187262</v>
      </c>
      <c r="L81" s="22" t="s">
        <v>428</v>
      </c>
    </row>
    <row r="82" spans="1:12">
      <c r="A82" s="75"/>
      <c r="B82" s="40" t="s">
        <v>35</v>
      </c>
      <c r="C82" s="35">
        <v>5417</v>
      </c>
      <c r="D82" s="36">
        <v>0.435</v>
      </c>
      <c r="E82" s="35">
        <f t="shared" si="16"/>
        <v>2356.395</v>
      </c>
      <c r="F82" s="20">
        <f t="shared" si="17"/>
        <v>2626290.2248225235</v>
      </c>
      <c r="G82" s="20">
        <f t="shared" si="18"/>
        <v>2213846.0165253864</v>
      </c>
      <c r="H82" s="20">
        <f t="shared" si="19"/>
        <v>3146788.9908256885</v>
      </c>
      <c r="I82" s="20">
        <f t="shared" si="20"/>
        <v>4792155.1393041592</v>
      </c>
      <c r="J82" s="20">
        <f t="shared" si="21"/>
        <v>3194770.0928694396</v>
      </c>
      <c r="K82" s="20">
        <f t="shared" si="22"/>
        <v>7986925.2321735984</v>
      </c>
      <c r="L82" s="22" t="s">
        <v>210</v>
      </c>
    </row>
    <row r="83" spans="1:12">
      <c r="A83" s="75"/>
      <c r="B83" s="40" t="s">
        <v>37</v>
      </c>
      <c r="C83" s="35">
        <v>13781</v>
      </c>
      <c r="D83" s="36">
        <v>0.435</v>
      </c>
      <c r="E83" s="35">
        <f t="shared" si="16"/>
        <v>5994.7349999999997</v>
      </c>
      <c r="F83" s="20">
        <f t="shared" si="17"/>
        <v>6681356.0251576882</v>
      </c>
      <c r="G83" s="20">
        <f t="shared" si="18"/>
        <v>5632086.3861429468</v>
      </c>
      <c r="H83" s="20">
        <f t="shared" si="19"/>
        <v>3146788.9908256885</v>
      </c>
      <c r="I83" s="20">
        <f t="shared" si="20"/>
        <v>9276138.8412757944</v>
      </c>
      <c r="J83" s="20">
        <f t="shared" si="21"/>
        <v>6184092.5608505299</v>
      </c>
      <c r="K83" s="20">
        <f t="shared" si="22"/>
        <v>15460231.402126323</v>
      </c>
      <c r="L83" s="22" t="s">
        <v>212</v>
      </c>
    </row>
    <row r="84" spans="1:12">
      <c r="A84" s="75"/>
      <c r="B84" s="40" t="s">
        <v>36</v>
      </c>
      <c r="C84" s="35">
        <v>7394</v>
      </c>
      <c r="D84" s="36">
        <v>0.435</v>
      </c>
      <c r="E84" s="35">
        <f t="shared" si="16"/>
        <v>3216.39</v>
      </c>
      <c r="F84" s="20">
        <f t="shared" si="17"/>
        <v>3584786.7680150894</v>
      </c>
      <c r="G84" s="20">
        <f t="shared" si="18"/>
        <v>3021816.0321559361</v>
      </c>
      <c r="H84" s="20">
        <f t="shared" si="19"/>
        <v>3146788.9908256885</v>
      </c>
      <c r="I84" s="20">
        <f t="shared" si="20"/>
        <v>5852035.0745980283</v>
      </c>
      <c r="J84" s="20">
        <f t="shared" si="21"/>
        <v>3901356.7163986857</v>
      </c>
      <c r="K84" s="20">
        <f t="shared" si="22"/>
        <v>9753391.7909967136</v>
      </c>
      <c r="L84" s="22" t="s">
        <v>211</v>
      </c>
    </row>
    <row r="85" spans="1:12">
      <c r="A85" s="75"/>
      <c r="B85" s="40" t="s">
        <v>40</v>
      </c>
      <c r="C85" s="35">
        <v>8774</v>
      </c>
      <c r="D85" s="36">
        <v>0.435</v>
      </c>
      <c r="E85" s="35">
        <f t="shared" si="16"/>
        <v>3816.69</v>
      </c>
      <c r="F85" s="20">
        <f t="shared" si="17"/>
        <v>4253843.5356457122</v>
      </c>
      <c r="G85" s="20">
        <f t="shared" si="18"/>
        <v>3585801.1720497948</v>
      </c>
      <c r="H85" s="20">
        <f t="shared" si="19"/>
        <v>3146788.9908256885</v>
      </c>
      <c r="I85" s="20">
        <f t="shared" si="20"/>
        <v>6591860.2191127166</v>
      </c>
      <c r="J85" s="20">
        <f t="shared" si="21"/>
        <v>4394573.4794084784</v>
      </c>
      <c r="K85" s="20">
        <f t="shared" si="22"/>
        <v>10986433.698521195</v>
      </c>
      <c r="L85" s="22" t="s">
        <v>225</v>
      </c>
    </row>
    <row r="86" spans="1:12">
      <c r="A86" s="75"/>
      <c r="B86" s="39" t="s">
        <v>42</v>
      </c>
      <c r="C86" s="41">
        <v>3189</v>
      </c>
      <c r="D86" s="36">
        <v>0.435</v>
      </c>
      <c r="E86" s="41">
        <f t="shared" si="16"/>
        <v>1387.2149999999999</v>
      </c>
      <c r="F86" s="20">
        <f t="shared" si="17"/>
        <v>1546102.9217203299</v>
      </c>
      <c r="G86" s="20">
        <f t="shared" si="18"/>
        <v>1303296.0950155908</v>
      </c>
      <c r="H86" s="20">
        <f t="shared" si="19"/>
        <v>3146788.9908256885</v>
      </c>
      <c r="I86" s="20">
        <f t="shared" si="20"/>
        <v>3597712.8045369652</v>
      </c>
      <c r="J86" s="20">
        <f t="shared" si="21"/>
        <v>2398475.2030246439</v>
      </c>
      <c r="K86" s="20">
        <f t="shared" si="22"/>
        <v>5996188.0075616091</v>
      </c>
      <c r="L86" s="42" t="s">
        <v>214</v>
      </c>
    </row>
    <row r="87" spans="1:12">
      <c r="A87" s="75"/>
      <c r="B87" s="40" t="s">
        <v>43</v>
      </c>
      <c r="C87" s="41">
        <v>1749</v>
      </c>
      <c r="D87" s="36">
        <v>0.435</v>
      </c>
      <c r="E87" s="41">
        <f t="shared" si="16"/>
        <v>760.81499999999994</v>
      </c>
      <c r="F87" s="20">
        <f t="shared" si="17"/>
        <v>847956.72941011505</v>
      </c>
      <c r="G87" s="20">
        <f t="shared" si="18"/>
        <v>714789.8620828687</v>
      </c>
      <c r="H87" s="20">
        <f t="shared" si="19"/>
        <v>3146788.9908256885</v>
      </c>
      <c r="I87" s="20">
        <f t="shared" si="20"/>
        <v>2825721.3493912029</v>
      </c>
      <c r="J87" s="20">
        <f t="shared" si="21"/>
        <v>1883814.2329274688</v>
      </c>
      <c r="K87" s="20">
        <f t="shared" si="22"/>
        <v>4709535.582318672</v>
      </c>
      <c r="L87" s="22" t="s">
        <v>215</v>
      </c>
    </row>
    <row r="88" spans="1:12">
      <c r="A88" s="75"/>
      <c r="B88" s="40" t="s">
        <v>44</v>
      </c>
      <c r="C88" s="41">
        <v>2979</v>
      </c>
      <c r="D88" s="36">
        <v>0.435</v>
      </c>
      <c r="E88" s="41">
        <f t="shared" si="16"/>
        <v>1295.865</v>
      </c>
      <c r="F88" s="20">
        <f t="shared" si="17"/>
        <v>1444289.9353417568</v>
      </c>
      <c r="G88" s="20">
        <f t="shared" si="18"/>
        <v>1217472.269379569</v>
      </c>
      <c r="H88" s="20">
        <f t="shared" si="19"/>
        <v>3146788.9908256885</v>
      </c>
      <c r="I88" s="20">
        <f t="shared" si="20"/>
        <v>3485130.7173282085</v>
      </c>
      <c r="J88" s="20">
        <f t="shared" si="21"/>
        <v>2323420.478218806</v>
      </c>
      <c r="K88" s="20">
        <f t="shared" si="22"/>
        <v>5808551.1955470145</v>
      </c>
      <c r="L88" s="22" t="s">
        <v>226</v>
      </c>
    </row>
    <row r="89" spans="1:12">
      <c r="A89" s="75"/>
      <c r="B89" s="42" t="s">
        <v>45</v>
      </c>
      <c r="C89" s="35">
        <v>25368</v>
      </c>
      <c r="D89" s="36">
        <v>0.435</v>
      </c>
      <c r="E89" s="35">
        <f t="shared" si="16"/>
        <v>11035.08</v>
      </c>
      <c r="F89" s="20">
        <f t="shared" si="17"/>
        <v>12299008.754531618</v>
      </c>
      <c r="G89" s="20">
        <f t="shared" si="18"/>
        <v>10367518.136831457</v>
      </c>
      <c r="H89" s="20">
        <f t="shared" si="19"/>
        <v>3146788.9908256885</v>
      </c>
      <c r="I89" s="20">
        <f t="shared" si="20"/>
        <v>15487989.529313259</v>
      </c>
      <c r="J89" s="20">
        <f t="shared" si="21"/>
        <v>10325326.352875508</v>
      </c>
      <c r="K89" s="20">
        <f t="shared" si="22"/>
        <v>25813315.882188767</v>
      </c>
      <c r="L89" s="42" t="s">
        <v>216</v>
      </c>
    </row>
    <row r="90" spans="1:12">
      <c r="A90" s="75"/>
      <c r="B90" s="40" t="s">
        <v>423</v>
      </c>
      <c r="C90" s="35">
        <v>4795</v>
      </c>
      <c r="D90" s="36">
        <v>0.435</v>
      </c>
      <c r="E90" s="35">
        <f t="shared" si="16"/>
        <v>2085.8249999999998</v>
      </c>
      <c r="F90" s="20">
        <f t="shared" si="17"/>
        <v>2324729.8556440836</v>
      </c>
      <c r="G90" s="20">
        <f t="shared" si="18"/>
        <v>1959644.0186891686</v>
      </c>
      <c r="H90" s="20">
        <f t="shared" si="19"/>
        <v>3146788.9908256885</v>
      </c>
      <c r="I90" s="20">
        <f t="shared" si="20"/>
        <v>4458697.7190953642</v>
      </c>
      <c r="J90" s="20">
        <f t="shared" si="21"/>
        <v>2972465.1460635765</v>
      </c>
      <c r="K90" s="20">
        <f t="shared" si="22"/>
        <v>7431162.8651589407</v>
      </c>
      <c r="L90" s="22" t="s">
        <v>217</v>
      </c>
    </row>
    <row r="91" spans="1:12">
      <c r="A91" s="75"/>
      <c r="B91" s="22" t="s">
        <v>425</v>
      </c>
      <c r="C91" s="35">
        <v>6444</v>
      </c>
      <c r="D91" s="36">
        <v>0.435</v>
      </c>
      <c r="E91" s="35">
        <f t="shared" si="16"/>
        <v>2803.14</v>
      </c>
      <c r="F91" s="20">
        <f t="shared" si="17"/>
        <v>3124204.2105882112</v>
      </c>
      <c r="G91" s="20">
        <f t="shared" si="18"/>
        <v>2633565.3923739316</v>
      </c>
      <c r="H91" s="20">
        <f t="shared" si="19"/>
        <v>3146788.9908256885</v>
      </c>
      <c r="I91" s="20">
        <f t="shared" si="20"/>
        <v>5342735.1562726982</v>
      </c>
      <c r="J91" s="20">
        <f t="shared" si="21"/>
        <v>3561823.4375151321</v>
      </c>
      <c r="K91" s="20">
        <f t="shared" si="22"/>
        <v>8904558.5937878303</v>
      </c>
      <c r="L91" s="22" t="s">
        <v>424</v>
      </c>
    </row>
    <row r="92" spans="1:12">
      <c r="A92" s="75"/>
      <c r="B92" s="40" t="s">
        <v>46</v>
      </c>
      <c r="C92" s="38">
        <v>8263</v>
      </c>
      <c r="D92" s="21">
        <v>0.435</v>
      </c>
      <c r="E92" s="38">
        <f t="shared" si="16"/>
        <v>3594.4050000000002</v>
      </c>
      <c r="F92" s="20">
        <f t="shared" si="17"/>
        <v>4006098.6021245178</v>
      </c>
      <c r="G92" s="20">
        <f t="shared" si="18"/>
        <v>3376963.196335475</v>
      </c>
      <c r="H92" s="20">
        <f t="shared" si="19"/>
        <v>3146788.9908256885</v>
      </c>
      <c r="I92" s="20">
        <f t="shared" si="20"/>
        <v>6317910.4735714095</v>
      </c>
      <c r="J92" s="20">
        <f t="shared" si="21"/>
        <v>4211940.3157142727</v>
      </c>
      <c r="K92" s="20">
        <f t="shared" si="22"/>
        <v>10529850.789285682</v>
      </c>
      <c r="L92" s="22" t="s">
        <v>218</v>
      </c>
    </row>
    <row r="93" spans="1:12">
      <c r="A93" s="75"/>
      <c r="B93" s="34" t="s">
        <v>47</v>
      </c>
      <c r="C93" s="35">
        <v>15236</v>
      </c>
      <c r="D93" s="36">
        <v>0.435</v>
      </c>
      <c r="E93" s="35">
        <f t="shared" si="16"/>
        <v>6627.66</v>
      </c>
      <c r="F93" s="20">
        <f t="shared" si="17"/>
        <v>7386774.5736378003</v>
      </c>
      <c r="G93" s="20">
        <f t="shared" si="18"/>
        <v>6226722.8923353851</v>
      </c>
      <c r="H93" s="20">
        <f t="shared" si="19"/>
        <v>3146788.9908256885</v>
      </c>
      <c r="I93" s="20">
        <f t="shared" si="20"/>
        <v>10056171.874079324</v>
      </c>
      <c r="J93" s="20">
        <f t="shared" si="21"/>
        <v>6704114.5827195495</v>
      </c>
      <c r="K93" s="20">
        <f t="shared" si="22"/>
        <v>16760286.456798874</v>
      </c>
      <c r="L93" s="42" t="s">
        <v>421</v>
      </c>
    </row>
    <row r="94" spans="1:12">
      <c r="A94" s="75"/>
      <c r="B94" s="37" t="s">
        <v>49</v>
      </c>
      <c r="C94" s="35">
        <v>18080</v>
      </c>
      <c r="D94" s="36">
        <v>0.435</v>
      </c>
      <c r="E94" s="35">
        <f t="shared" si="16"/>
        <v>7864.8</v>
      </c>
      <c r="F94" s="20">
        <f t="shared" si="17"/>
        <v>8765613.3034504745</v>
      </c>
      <c r="G94" s="20">
        <f t="shared" si="18"/>
        <v>7389022.7023775112</v>
      </c>
      <c r="H94" s="20">
        <f t="shared" si="19"/>
        <v>3146788.9908256885</v>
      </c>
      <c r="I94" s="20">
        <f t="shared" si="20"/>
        <v>11580854.997992205</v>
      </c>
      <c r="J94" s="20">
        <f t="shared" si="21"/>
        <v>7720569.9986614706</v>
      </c>
      <c r="K94" s="20">
        <f t="shared" si="22"/>
        <v>19301424.996653676</v>
      </c>
      <c r="L94" s="22" t="s">
        <v>422</v>
      </c>
    </row>
    <row r="95" spans="1:12">
      <c r="A95" s="75"/>
      <c r="B95" s="22" t="s">
        <v>51</v>
      </c>
      <c r="C95" s="38">
        <v>25916</v>
      </c>
      <c r="D95" s="21">
        <v>0.435</v>
      </c>
      <c r="E95" s="38">
        <f t="shared" si="16"/>
        <v>11273.46</v>
      </c>
      <c r="F95" s="20">
        <f t="shared" si="17"/>
        <v>12564692.166605227</v>
      </c>
      <c r="G95" s="20">
        <f t="shared" si="18"/>
        <v>10591477.453253074</v>
      </c>
      <c r="H95" s="20">
        <f t="shared" si="19"/>
        <v>3146788.9908256885</v>
      </c>
      <c r="I95" s="20">
        <f t="shared" si="20"/>
        <v>15781775.166410394</v>
      </c>
      <c r="J95" s="20">
        <f t="shared" si="21"/>
        <v>10521183.444273598</v>
      </c>
      <c r="K95" s="20">
        <f t="shared" si="22"/>
        <v>26302958.610683993</v>
      </c>
      <c r="L95" s="22" t="s">
        <v>221</v>
      </c>
    </row>
    <row r="96" spans="1:12">
      <c r="A96" s="75"/>
      <c r="B96" s="37" t="s">
        <v>48</v>
      </c>
      <c r="C96" s="35">
        <v>9295</v>
      </c>
      <c r="D96" s="36">
        <v>0.435</v>
      </c>
      <c r="E96" s="35">
        <f t="shared" si="16"/>
        <v>4043.3249999999998</v>
      </c>
      <c r="F96" s="20">
        <f t="shared" si="17"/>
        <v>4506436.7066135053</v>
      </c>
      <c r="G96" s="20">
        <f t="shared" si="18"/>
        <v>3798725.9966039252</v>
      </c>
      <c r="H96" s="20">
        <f t="shared" si="19"/>
        <v>3146788.9908256885</v>
      </c>
      <c r="I96" s="20">
        <f t="shared" si="20"/>
        <v>6871171.0164258713</v>
      </c>
      <c r="J96" s="20">
        <f t="shared" si="21"/>
        <v>4580780.6776172472</v>
      </c>
      <c r="K96" s="20">
        <f t="shared" si="22"/>
        <v>11451951.694043119</v>
      </c>
      <c r="L96" s="22" t="s">
        <v>219</v>
      </c>
    </row>
    <row r="97" spans="1:12">
      <c r="A97" s="75"/>
      <c r="B97" s="37" t="s">
        <v>50</v>
      </c>
      <c r="C97" s="35">
        <v>13968</v>
      </c>
      <c r="D97" s="36">
        <v>0.435</v>
      </c>
      <c r="E97" s="35">
        <f t="shared" si="16"/>
        <v>6076.08</v>
      </c>
      <c r="F97" s="20">
        <f t="shared" si="17"/>
        <v>6772018.0654090839</v>
      </c>
      <c r="G97" s="20">
        <f t="shared" si="18"/>
        <v>5708510.4594474053</v>
      </c>
      <c r="H97" s="20">
        <f t="shared" si="19"/>
        <v>3146788.9908256885</v>
      </c>
      <c r="I97" s="20">
        <f t="shared" si="20"/>
        <v>9376390.5094093066</v>
      </c>
      <c r="J97" s="20">
        <f t="shared" si="21"/>
        <v>6250927.006272871</v>
      </c>
      <c r="K97" s="20">
        <f t="shared" si="22"/>
        <v>15627317.515682178</v>
      </c>
      <c r="L97" s="22" t="s">
        <v>220</v>
      </c>
    </row>
    <row r="98" spans="1:12">
      <c r="A98" s="76"/>
      <c r="B98" s="25" t="s">
        <v>166</v>
      </c>
      <c r="C98" s="11">
        <f>SUM(C72:C97)</f>
        <v>325897</v>
      </c>
      <c r="D98" s="27"/>
      <c r="E98" s="11">
        <f>SUM(E72:E97)</f>
        <v>141765.19500000001</v>
      </c>
      <c r="F98" s="11">
        <f>SUM(F72:F97)</f>
        <v>158002603.91341811</v>
      </c>
      <c r="G98" s="11">
        <f>SUM(G72:G97)</f>
        <v>133189177.63477454</v>
      </c>
      <c r="H98" s="11">
        <f>SUM(H72:H97)</f>
        <v>81816513.761467904</v>
      </c>
      <c r="I98" s="11">
        <f t="shared" ref="I98:K98" si="23">SUM(I72:I97)</f>
        <v>223804977.18579638</v>
      </c>
      <c r="J98" s="11">
        <f t="shared" si="23"/>
        <v>149203318.12386423</v>
      </c>
      <c r="K98" s="11">
        <f t="shared" si="23"/>
        <v>373008295.30966043</v>
      </c>
      <c r="L98" s="29" t="s">
        <v>224</v>
      </c>
    </row>
    <row r="99" spans="1:12" s="4" customFormat="1" ht="36">
      <c r="A99" s="80" t="s">
        <v>168</v>
      </c>
      <c r="B99" s="80" t="s">
        <v>0</v>
      </c>
      <c r="C99" s="81" t="s">
        <v>473</v>
      </c>
      <c r="D99" s="81" t="s">
        <v>474</v>
      </c>
      <c r="E99" s="81" t="s">
        <v>471</v>
      </c>
      <c r="F99" s="13" t="s">
        <v>475</v>
      </c>
      <c r="G99" s="13" t="s">
        <v>476</v>
      </c>
      <c r="H99" s="13" t="s">
        <v>477</v>
      </c>
      <c r="I99" s="13" t="s">
        <v>479</v>
      </c>
      <c r="J99" s="13" t="s">
        <v>480</v>
      </c>
      <c r="K99" s="81" t="s">
        <v>478</v>
      </c>
      <c r="L99" s="80" t="s">
        <v>177</v>
      </c>
    </row>
    <row r="100" spans="1:12" s="4" customFormat="1">
      <c r="A100" s="80"/>
      <c r="B100" s="80"/>
      <c r="C100" s="81"/>
      <c r="D100" s="81"/>
      <c r="E100" s="81"/>
      <c r="F100" s="14">
        <v>0.5</v>
      </c>
      <c r="G100" s="14">
        <v>0.3</v>
      </c>
      <c r="H100" s="14">
        <v>0.2</v>
      </c>
      <c r="I100" s="14">
        <v>0.6</v>
      </c>
      <c r="J100" s="14">
        <v>0.4</v>
      </c>
      <c r="K100" s="81"/>
      <c r="L100" s="80"/>
    </row>
    <row r="101" spans="1:12">
      <c r="A101" s="74" t="s">
        <v>170</v>
      </c>
      <c r="B101" s="42" t="s">
        <v>437</v>
      </c>
      <c r="C101" s="43">
        <v>49152</v>
      </c>
      <c r="D101" s="21">
        <v>0.38200000000000001</v>
      </c>
      <c r="E101" s="43">
        <f>D101*C101</f>
        <v>18776.063999999998</v>
      </c>
      <c r="F101" s="20">
        <f t="shared" ref="F101:F129" si="24">(C101/$C$3)*$H$3*$F$7</f>
        <v>23830056.697521999</v>
      </c>
      <c r="G101" s="20">
        <f t="shared" ref="G101:G129" si="25">(E101/$C$4)*$H$3*$G$7</f>
        <v>17640215.02864575</v>
      </c>
      <c r="H101" s="20">
        <f t="shared" ref="H101:H129" si="26">$H$3/$L$3*$H$7</f>
        <v>3146788.9908256885</v>
      </c>
      <c r="I101" s="20">
        <f t="shared" ref="I101:I129" si="27">K101*$I$7</f>
        <v>26770236.430196065</v>
      </c>
      <c r="J101" s="20">
        <f t="shared" ref="J101:J129" si="28">K101*$J$7</f>
        <v>17846824.286797378</v>
      </c>
      <c r="K101" s="20">
        <f t="shared" ref="K101:K129" si="29">F101+G101+H101</f>
        <v>44617060.716993444</v>
      </c>
      <c r="L101" s="42" t="s">
        <v>227</v>
      </c>
    </row>
    <row r="102" spans="1:12">
      <c r="A102" s="75"/>
      <c r="B102" s="22" t="s">
        <v>60</v>
      </c>
      <c r="C102" s="43">
        <v>14425</v>
      </c>
      <c r="D102" s="21">
        <v>0.38200000000000001</v>
      </c>
      <c r="E102" s="43">
        <f t="shared" ref="E102:E129" si="30">D102*C102</f>
        <v>5510.35</v>
      </c>
      <c r="F102" s="20">
        <f t="shared" si="24"/>
        <v>6993582.5167186446</v>
      </c>
      <c r="G102" s="20">
        <f t="shared" si="25"/>
        <v>5177004.0240115346</v>
      </c>
      <c r="H102" s="20">
        <f t="shared" si="26"/>
        <v>3146788.9908256885</v>
      </c>
      <c r="I102" s="20">
        <f t="shared" si="27"/>
        <v>9190425.3189335205</v>
      </c>
      <c r="J102" s="20">
        <f t="shared" si="28"/>
        <v>6126950.2126223473</v>
      </c>
      <c r="K102" s="20">
        <f t="shared" si="29"/>
        <v>15317375.531555867</v>
      </c>
      <c r="L102" s="22" t="s">
        <v>230</v>
      </c>
    </row>
    <row r="103" spans="1:12">
      <c r="A103" s="75"/>
      <c r="B103" s="22" t="s">
        <v>59</v>
      </c>
      <c r="C103" s="43">
        <v>7294</v>
      </c>
      <c r="D103" s="21">
        <v>0.38200000000000001</v>
      </c>
      <c r="E103" s="43">
        <f t="shared" si="30"/>
        <v>2786.308</v>
      </c>
      <c r="F103" s="20">
        <f t="shared" si="24"/>
        <v>3536304.3935491024</v>
      </c>
      <c r="G103" s="20">
        <f t="shared" si="25"/>
        <v>2617751.636127566</v>
      </c>
      <c r="H103" s="20">
        <f t="shared" si="26"/>
        <v>3146788.9908256885</v>
      </c>
      <c r="I103" s="20">
        <f t="shared" si="27"/>
        <v>5580507.0123014143</v>
      </c>
      <c r="J103" s="20">
        <f t="shared" si="28"/>
        <v>3720338.008200943</v>
      </c>
      <c r="K103" s="20">
        <f t="shared" si="29"/>
        <v>9300845.0205023568</v>
      </c>
      <c r="L103" s="22" t="s">
        <v>229</v>
      </c>
    </row>
    <row r="104" spans="1:12">
      <c r="A104" s="75"/>
      <c r="B104" s="22" t="s">
        <v>452</v>
      </c>
      <c r="C104" s="43">
        <v>22453</v>
      </c>
      <c r="D104" s="21">
        <v>0.38200000000000001</v>
      </c>
      <c r="E104" s="43">
        <f t="shared" si="30"/>
        <v>8577.0460000000003</v>
      </c>
      <c r="F104" s="20">
        <f t="shared" si="24"/>
        <v>10885747.538848093</v>
      </c>
      <c r="G104" s="20">
        <f t="shared" si="25"/>
        <v>8058181.7227820437</v>
      </c>
      <c r="H104" s="20">
        <f t="shared" si="26"/>
        <v>3146788.9908256885</v>
      </c>
      <c r="I104" s="20">
        <f t="shared" si="27"/>
        <v>13254430.951473493</v>
      </c>
      <c r="J104" s="20">
        <f t="shared" si="28"/>
        <v>8836287.30098233</v>
      </c>
      <c r="K104" s="20">
        <f t="shared" si="29"/>
        <v>22090718.252455823</v>
      </c>
      <c r="L104" s="22" t="s">
        <v>438</v>
      </c>
    </row>
    <row r="105" spans="1:12">
      <c r="A105" s="75"/>
      <c r="B105" s="22" t="s">
        <v>58</v>
      </c>
      <c r="C105" s="43">
        <v>10366</v>
      </c>
      <c r="D105" s="21">
        <v>0.38200000000000001</v>
      </c>
      <c r="E105" s="43">
        <f t="shared" si="30"/>
        <v>3959.8119999999999</v>
      </c>
      <c r="F105" s="20">
        <f t="shared" si="24"/>
        <v>5025682.9371442264</v>
      </c>
      <c r="G105" s="20">
        <f t="shared" si="25"/>
        <v>3720265.0754179256</v>
      </c>
      <c r="H105" s="20">
        <f t="shared" si="26"/>
        <v>3146788.9908256885</v>
      </c>
      <c r="I105" s="20">
        <f t="shared" si="27"/>
        <v>7135642.2020327039</v>
      </c>
      <c r="J105" s="20">
        <f t="shared" si="28"/>
        <v>4757094.8013551366</v>
      </c>
      <c r="K105" s="20">
        <f t="shared" si="29"/>
        <v>11892737.00338784</v>
      </c>
      <c r="L105" s="22" t="s">
        <v>228</v>
      </c>
    </row>
    <row r="106" spans="1:12">
      <c r="A106" s="75"/>
      <c r="B106" s="22" t="s">
        <v>71</v>
      </c>
      <c r="C106" s="43">
        <v>8097</v>
      </c>
      <c r="D106" s="21">
        <v>0.38200000000000001</v>
      </c>
      <c r="E106" s="43">
        <f t="shared" si="30"/>
        <v>3093.0540000000001</v>
      </c>
      <c r="F106" s="20">
        <f t="shared" si="24"/>
        <v>3925617.8605109788</v>
      </c>
      <c r="G106" s="20">
        <f t="shared" si="25"/>
        <v>2905941.1842233208</v>
      </c>
      <c r="H106" s="20">
        <f t="shared" si="26"/>
        <v>3146788.9908256885</v>
      </c>
      <c r="I106" s="20">
        <f t="shared" si="27"/>
        <v>5987008.8213359928</v>
      </c>
      <c r="J106" s="20">
        <f t="shared" si="28"/>
        <v>3991339.2142239953</v>
      </c>
      <c r="K106" s="20">
        <f t="shared" si="29"/>
        <v>9978348.0355599876</v>
      </c>
      <c r="L106" s="22" t="s">
        <v>439</v>
      </c>
    </row>
    <row r="107" spans="1:12">
      <c r="A107" s="75"/>
      <c r="B107" s="22" t="s">
        <v>73</v>
      </c>
      <c r="C107" s="43">
        <v>9939</v>
      </c>
      <c r="D107" s="21">
        <v>0.38200000000000001</v>
      </c>
      <c r="E107" s="43">
        <f t="shared" si="30"/>
        <v>3796.6979999999999</v>
      </c>
      <c r="F107" s="20">
        <f t="shared" si="24"/>
        <v>4818663.1981744617</v>
      </c>
      <c r="G107" s="20">
        <f t="shared" si="25"/>
        <v>3567018.5784853133</v>
      </c>
      <c r="H107" s="20">
        <f t="shared" si="26"/>
        <v>3146788.9908256885</v>
      </c>
      <c r="I107" s="20">
        <f t="shared" si="27"/>
        <v>6919482.4604912782</v>
      </c>
      <c r="J107" s="20">
        <f t="shared" si="28"/>
        <v>4612988.3069941858</v>
      </c>
      <c r="K107" s="20">
        <f t="shared" si="29"/>
        <v>11532470.767485464</v>
      </c>
      <c r="L107" s="22" t="s">
        <v>232</v>
      </c>
    </row>
    <row r="108" spans="1:12">
      <c r="A108" s="75"/>
      <c r="B108" s="42" t="s">
        <v>62</v>
      </c>
      <c r="C108" s="44">
        <v>16102</v>
      </c>
      <c r="D108" s="21">
        <v>0.38200000000000001</v>
      </c>
      <c r="E108" s="44">
        <f t="shared" si="30"/>
        <v>6150.9639999999999</v>
      </c>
      <c r="F108" s="20">
        <f t="shared" si="24"/>
        <v>7806631.9365132498</v>
      </c>
      <c r="G108" s="20">
        <f t="shared" si="25"/>
        <v>5778864.3878428936</v>
      </c>
      <c r="H108" s="20">
        <f t="shared" si="26"/>
        <v>3146788.9908256885</v>
      </c>
      <c r="I108" s="20">
        <f t="shared" si="27"/>
        <v>10039371.189109098</v>
      </c>
      <c r="J108" s="20">
        <f t="shared" si="28"/>
        <v>6692914.1260727327</v>
      </c>
      <c r="K108" s="20">
        <f t="shared" si="29"/>
        <v>16732285.315181831</v>
      </c>
      <c r="L108" s="42" t="s">
        <v>233</v>
      </c>
    </row>
    <row r="109" spans="1:12">
      <c r="A109" s="75"/>
      <c r="B109" s="22" t="s">
        <v>251</v>
      </c>
      <c r="C109" s="44">
        <v>4152</v>
      </c>
      <c r="D109" s="21">
        <v>0.38200000000000001</v>
      </c>
      <c r="E109" s="44">
        <f t="shared" si="30"/>
        <v>1586.0640000000001</v>
      </c>
      <c r="F109" s="20">
        <f t="shared" si="24"/>
        <v>2012988.187827786</v>
      </c>
      <c r="G109" s="20">
        <f t="shared" si="25"/>
        <v>1490115.8202908766</v>
      </c>
      <c r="H109" s="20">
        <f t="shared" si="26"/>
        <v>3146788.9908256885</v>
      </c>
      <c r="I109" s="20">
        <f t="shared" si="27"/>
        <v>3989935.7993666106</v>
      </c>
      <c r="J109" s="20">
        <f t="shared" si="28"/>
        <v>2659957.1995777409</v>
      </c>
      <c r="K109" s="20">
        <f t="shared" si="29"/>
        <v>6649892.9989443514</v>
      </c>
      <c r="L109" s="22" t="s">
        <v>444</v>
      </c>
    </row>
    <row r="110" spans="1:12">
      <c r="A110" s="75"/>
      <c r="B110" s="22" t="s">
        <v>443</v>
      </c>
      <c r="C110" s="44">
        <v>7050</v>
      </c>
      <c r="D110" s="21">
        <v>0.38200000000000001</v>
      </c>
      <c r="E110" s="44">
        <f t="shared" si="30"/>
        <v>2693.1</v>
      </c>
      <c r="F110" s="20">
        <f t="shared" si="24"/>
        <v>3418007.3998520933</v>
      </c>
      <c r="G110" s="20">
        <f t="shared" si="25"/>
        <v>2530182.2093089307</v>
      </c>
      <c r="H110" s="20">
        <f t="shared" si="26"/>
        <v>3146788.9908256885</v>
      </c>
      <c r="I110" s="20">
        <f t="shared" si="27"/>
        <v>5456987.159992028</v>
      </c>
      <c r="J110" s="20">
        <f t="shared" si="28"/>
        <v>3637991.4399946854</v>
      </c>
      <c r="K110" s="20">
        <f t="shared" si="29"/>
        <v>9094978.5999867134</v>
      </c>
      <c r="L110" s="22" t="s">
        <v>234</v>
      </c>
    </row>
    <row r="111" spans="1:12">
      <c r="A111" s="75"/>
      <c r="B111" s="22" t="s">
        <v>72</v>
      </c>
      <c r="C111" s="44">
        <v>5072</v>
      </c>
      <c r="D111" s="21">
        <v>0.38200000000000001</v>
      </c>
      <c r="E111" s="44">
        <f t="shared" si="30"/>
        <v>1937.5040000000001</v>
      </c>
      <c r="F111" s="20">
        <f t="shared" si="24"/>
        <v>2459026.0329148676</v>
      </c>
      <c r="G111" s="20">
        <f t="shared" si="25"/>
        <v>1820295.626328354</v>
      </c>
      <c r="H111" s="20">
        <f t="shared" si="26"/>
        <v>3146788.9908256885</v>
      </c>
      <c r="I111" s="20">
        <f t="shared" si="27"/>
        <v>4455666.3900413457</v>
      </c>
      <c r="J111" s="20">
        <f t="shared" si="28"/>
        <v>2970444.2600275641</v>
      </c>
      <c r="K111" s="20">
        <f t="shared" si="29"/>
        <v>7426110.6500689099</v>
      </c>
      <c r="L111" s="22" t="s">
        <v>235</v>
      </c>
    </row>
    <row r="112" spans="1:12">
      <c r="A112" s="75"/>
      <c r="B112" s="22" t="s">
        <v>64</v>
      </c>
      <c r="C112" s="44">
        <v>10820</v>
      </c>
      <c r="D112" s="21">
        <v>0.38200000000000001</v>
      </c>
      <c r="E112" s="44">
        <f t="shared" si="30"/>
        <v>4133.24</v>
      </c>
      <c r="F112" s="20">
        <f t="shared" si="24"/>
        <v>5245792.9172198083</v>
      </c>
      <c r="G112" s="20">
        <f t="shared" si="25"/>
        <v>3883201.6318755504</v>
      </c>
      <c r="H112" s="20">
        <f t="shared" si="26"/>
        <v>3146788.9908256885</v>
      </c>
      <c r="I112" s="20">
        <f t="shared" si="27"/>
        <v>7365470.1239526281</v>
      </c>
      <c r="J112" s="20">
        <f t="shared" si="28"/>
        <v>4910313.4159684191</v>
      </c>
      <c r="K112" s="20">
        <f t="shared" si="29"/>
        <v>12275783.539921047</v>
      </c>
      <c r="L112" s="22" t="s">
        <v>238</v>
      </c>
    </row>
    <row r="113" spans="1:12">
      <c r="A113" s="75"/>
      <c r="B113" s="22" t="s">
        <v>63</v>
      </c>
      <c r="C113" s="44">
        <v>8604</v>
      </c>
      <c r="D113" s="21">
        <v>0.38200000000000001</v>
      </c>
      <c r="E113" s="44">
        <f t="shared" si="30"/>
        <v>3286.7280000000001</v>
      </c>
      <c r="F113" s="20">
        <f t="shared" si="24"/>
        <v>4171423.4990535337</v>
      </c>
      <c r="G113" s="20">
        <f t="shared" si="25"/>
        <v>3087898.968637452</v>
      </c>
      <c r="H113" s="20">
        <f t="shared" si="26"/>
        <v>3146788.9908256885</v>
      </c>
      <c r="I113" s="20">
        <f t="shared" si="27"/>
        <v>6243666.8751100041</v>
      </c>
      <c r="J113" s="20">
        <f t="shared" si="28"/>
        <v>4162444.58340667</v>
      </c>
      <c r="K113" s="20">
        <f t="shared" si="29"/>
        <v>10406111.458516674</v>
      </c>
      <c r="L113" s="22" t="s">
        <v>237</v>
      </c>
    </row>
    <row r="114" spans="1:12">
      <c r="A114" s="75"/>
      <c r="B114" s="22" t="s">
        <v>74</v>
      </c>
      <c r="C114" s="44">
        <v>4639</v>
      </c>
      <c r="D114" s="21">
        <v>0.38200000000000001</v>
      </c>
      <c r="E114" s="44">
        <f t="shared" si="30"/>
        <v>1772.098</v>
      </c>
      <c r="F114" s="20">
        <f t="shared" si="24"/>
        <v>2249097.3514771434</v>
      </c>
      <c r="G114" s="20">
        <f t="shared" si="25"/>
        <v>1664895.7828346281</v>
      </c>
      <c r="H114" s="20">
        <f t="shared" si="26"/>
        <v>3146788.9908256885</v>
      </c>
      <c r="I114" s="20">
        <f t="shared" si="27"/>
        <v>4236469.2750824755</v>
      </c>
      <c r="J114" s="20">
        <f t="shared" si="28"/>
        <v>2824312.850054984</v>
      </c>
      <c r="K114" s="20">
        <f t="shared" si="29"/>
        <v>7060782.1251374595</v>
      </c>
      <c r="L114" s="22" t="s">
        <v>236</v>
      </c>
    </row>
    <row r="115" spans="1:12" ht="12.75">
      <c r="A115" s="75"/>
      <c r="B115" s="22" t="s">
        <v>65</v>
      </c>
      <c r="C115" s="44">
        <v>12026</v>
      </c>
      <c r="D115" s="21">
        <v>0.38200000000000001</v>
      </c>
      <c r="E115" s="44">
        <f t="shared" si="30"/>
        <v>4593.9319999999998</v>
      </c>
      <c r="F115" s="20">
        <f t="shared" si="24"/>
        <v>5830490.353279613</v>
      </c>
      <c r="G115" s="20">
        <f t="shared" si="25"/>
        <v>4316024.2906594602</v>
      </c>
      <c r="H115" s="20">
        <f t="shared" si="26"/>
        <v>3146788.9908256885</v>
      </c>
      <c r="I115" s="20">
        <f t="shared" si="27"/>
        <v>7975982.180858857</v>
      </c>
      <c r="J115" s="20">
        <f t="shared" si="28"/>
        <v>5317321.4539059056</v>
      </c>
      <c r="K115" s="20">
        <f t="shared" si="29"/>
        <v>13293303.634764763</v>
      </c>
      <c r="L115" s="45" t="s">
        <v>445</v>
      </c>
    </row>
    <row r="116" spans="1:12">
      <c r="A116" s="75"/>
      <c r="B116" s="42" t="s">
        <v>66</v>
      </c>
      <c r="C116" s="44">
        <v>11407</v>
      </c>
      <c r="D116" s="21">
        <v>0.38200000000000001</v>
      </c>
      <c r="E116" s="44">
        <f t="shared" si="30"/>
        <v>4357.4740000000002</v>
      </c>
      <c r="F116" s="20">
        <f t="shared" si="24"/>
        <v>5530384.4553351533</v>
      </c>
      <c r="G116" s="20">
        <f t="shared" si="25"/>
        <v>4093870.703771201</v>
      </c>
      <c r="H116" s="20">
        <f t="shared" si="26"/>
        <v>3146788.9908256885</v>
      </c>
      <c r="I116" s="20">
        <f t="shared" si="27"/>
        <v>7662626.489959226</v>
      </c>
      <c r="J116" s="20">
        <f t="shared" si="28"/>
        <v>5108417.6599728176</v>
      </c>
      <c r="K116" s="20">
        <f t="shared" si="29"/>
        <v>12771044.149932044</v>
      </c>
      <c r="L116" s="42" t="s">
        <v>239</v>
      </c>
    </row>
    <row r="117" spans="1:12">
      <c r="A117" s="75"/>
      <c r="B117" s="22" t="s">
        <v>451</v>
      </c>
      <c r="C117" s="44">
        <v>8306</v>
      </c>
      <c r="D117" s="21">
        <v>0.38200000000000001</v>
      </c>
      <c r="E117" s="44">
        <f t="shared" si="30"/>
        <v>3172.8919999999998</v>
      </c>
      <c r="F117" s="20">
        <f t="shared" si="24"/>
        <v>4026946.023144892</v>
      </c>
      <c r="G117" s="20">
        <f t="shared" si="25"/>
        <v>2980949.4227687912</v>
      </c>
      <c r="H117" s="20">
        <f t="shared" si="26"/>
        <v>3146788.9908256885</v>
      </c>
      <c r="I117" s="20">
        <f t="shared" si="27"/>
        <v>6092810.6620436227</v>
      </c>
      <c r="J117" s="20">
        <f t="shared" si="28"/>
        <v>4061873.7746957489</v>
      </c>
      <c r="K117" s="20">
        <f t="shared" si="29"/>
        <v>10154684.436739372</v>
      </c>
      <c r="L117" s="22" t="s">
        <v>242</v>
      </c>
    </row>
    <row r="118" spans="1:12">
      <c r="A118" s="75"/>
      <c r="B118" s="22" t="s">
        <v>449</v>
      </c>
      <c r="C118" s="44">
        <v>11475</v>
      </c>
      <c r="D118" s="21">
        <v>0.38200000000000001</v>
      </c>
      <c r="E118" s="44">
        <f t="shared" si="30"/>
        <v>4383.45</v>
      </c>
      <c r="F118" s="20">
        <f t="shared" si="24"/>
        <v>5563352.4699720237</v>
      </c>
      <c r="G118" s="20">
        <f t="shared" si="25"/>
        <v>4118275.2981304931</v>
      </c>
      <c r="H118" s="20">
        <f t="shared" si="26"/>
        <v>3146788.9908256885</v>
      </c>
      <c r="I118" s="20">
        <f t="shared" si="27"/>
        <v>7697050.0553569235</v>
      </c>
      <c r="J118" s="20">
        <f t="shared" si="28"/>
        <v>5131366.7035712823</v>
      </c>
      <c r="K118" s="20">
        <f t="shared" si="29"/>
        <v>12828416.758928206</v>
      </c>
      <c r="L118" s="22" t="s">
        <v>448</v>
      </c>
    </row>
    <row r="119" spans="1:12">
      <c r="A119" s="75"/>
      <c r="B119" s="22" t="s">
        <v>68</v>
      </c>
      <c r="C119" s="44">
        <v>10280</v>
      </c>
      <c r="D119" s="21">
        <v>0.38200000000000001</v>
      </c>
      <c r="E119" s="44">
        <f t="shared" si="30"/>
        <v>3926.96</v>
      </c>
      <c r="F119" s="20">
        <f t="shared" si="24"/>
        <v>4983988.0951034781</v>
      </c>
      <c r="G119" s="20">
        <f t="shared" si="25"/>
        <v>3689400.4413752914</v>
      </c>
      <c r="H119" s="20">
        <f t="shared" si="26"/>
        <v>3146788.9908256885</v>
      </c>
      <c r="I119" s="20">
        <f t="shared" si="27"/>
        <v>7092106.5163826747</v>
      </c>
      <c r="J119" s="20">
        <f t="shared" si="28"/>
        <v>4728071.0109217828</v>
      </c>
      <c r="K119" s="20">
        <f t="shared" si="29"/>
        <v>11820177.527304458</v>
      </c>
      <c r="L119" s="22" t="s">
        <v>243</v>
      </c>
    </row>
    <row r="120" spans="1:12">
      <c r="A120" s="75"/>
      <c r="B120" s="22" t="s">
        <v>453</v>
      </c>
      <c r="C120" s="44">
        <v>10597</v>
      </c>
      <c r="D120" s="21">
        <v>0.38200000000000001</v>
      </c>
      <c r="E120" s="44">
        <f t="shared" si="30"/>
        <v>4048.0540000000001</v>
      </c>
      <c r="F120" s="20">
        <f t="shared" si="24"/>
        <v>5137677.2221606569</v>
      </c>
      <c r="G120" s="20">
        <f t="shared" si="25"/>
        <v>3803168.9180208137</v>
      </c>
      <c r="H120" s="20">
        <f t="shared" si="26"/>
        <v>3146788.9908256885</v>
      </c>
      <c r="I120" s="20">
        <f t="shared" si="27"/>
        <v>7252581.0786042949</v>
      </c>
      <c r="J120" s="20">
        <f t="shared" si="28"/>
        <v>4835054.0524028642</v>
      </c>
      <c r="K120" s="20">
        <f t="shared" si="29"/>
        <v>12087635.131007159</v>
      </c>
      <c r="L120" s="22" t="s">
        <v>240</v>
      </c>
    </row>
    <row r="121" spans="1:12">
      <c r="A121" s="75"/>
      <c r="B121" s="22" t="s">
        <v>69</v>
      </c>
      <c r="C121" s="44">
        <v>7296</v>
      </c>
      <c r="D121" s="21">
        <v>0.38200000000000001</v>
      </c>
      <c r="E121" s="44">
        <f t="shared" si="30"/>
        <v>2787.0720000000001</v>
      </c>
      <c r="F121" s="20">
        <f t="shared" si="24"/>
        <v>3537274.0410384219</v>
      </c>
      <c r="G121" s="20">
        <f t="shared" si="25"/>
        <v>2618469.4183146046</v>
      </c>
      <c r="H121" s="20">
        <f t="shared" si="26"/>
        <v>3146788.9908256885</v>
      </c>
      <c r="I121" s="20">
        <f t="shared" si="27"/>
        <v>5581519.4701072285</v>
      </c>
      <c r="J121" s="20">
        <f t="shared" si="28"/>
        <v>3721012.980071486</v>
      </c>
      <c r="K121" s="20">
        <f t="shared" si="29"/>
        <v>9302532.4501787145</v>
      </c>
      <c r="L121" s="22" t="s">
        <v>244</v>
      </c>
    </row>
    <row r="122" spans="1:12">
      <c r="A122" s="75"/>
      <c r="B122" s="22" t="s">
        <v>454</v>
      </c>
      <c r="C122" s="44">
        <v>9645</v>
      </c>
      <c r="D122" s="21">
        <v>0.38200000000000001</v>
      </c>
      <c r="E122" s="44">
        <f t="shared" si="30"/>
        <v>3684.39</v>
      </c>
      <c r="F122" s="20">
        <f t="shared" si="24"/>
        <v>4676125.0172444601</v>
      </c>
      <c r="G122" s="20">
        <f t="shared" si="25"/>
        <v>3461504.5969907283</v>
      </c>
      <c r="H122" s="20">
        <f t="shared" si="26"/>
        <v>3146788.9908256885</v>
      </c>
      <c r="I122" s="20">
        <f t="shared" si="27"/>
        <v>6770651.1630365262</v>
      </c>
      <c r="J122" s="20">
        <f t="shared" si="28"/>
        <v>4513767.4420243511</v>
      </c>
      <c r="K122" s="20">
        <f t="shared" si="29"/>
        <v>11284418.605060877</v>
      </c>
      <c r="L122" s="22" t="s">
        <v>447</v>
      </c>
    </row>
    <row r="123" spans="1:12">
      <c r="A123" s="75"/>
      <c r="B123" s="22" t="s">
        <v>67</v>
      </c>
      <c r="C123" s="44">
        <v>10965</v>
      </c>
      <c r="D123" s="21">
        <v>0.38200000000000001</v>
      </c>
      <c r="E123" s="44">
        <f t="shared" si="30"/>
        <v>4188.63</v>
      </c>
      <c r="F123" s="20">
        <f t="shared" si="24"/>
        <v>5316092.3601954896</v>
      </c>
      <c r="G123" s="20">
        <f t="shared" si="25"/>
        <v>3935240.8404358048</v>
      </c>
      <c r="H123" s="20">
        <f t="shared" si="26"/>
        <v>3146788.9908256885</v>
      </c>
      <c r="I123" s="20">
        <f t="shared" si="27"/>
        <v>7438873.3148741899</v>
      </c>
      <c r="J123" s="20">
        <f t="shared" si="28"/>
        <v>4959248.876582793</v>
      </c>
      <c r="K123" s="20">
        <f t="shared" si="29"/>
        <v>12398122.191456983</v>
      </c>
      <c r="L123" s="22" t="s">
        <v>446</v>
      </c>
    </row>
    <row r="124" spans="1:12">
      <c r="A124" s="75"/>
      <c r="B124" s="22" t="s">
        <v>450</v>
      </c>
      <c r="C124" s="44">
        <v>22531</v>
      </c>
      <c r="D124" s="21">
        <v>0.38200000000000001</v>
      </c>
      <c r="E124" s="44">
        <f t="shared" si="30"/>
        <v>8606.8420000000006</v>
      </c>
      <c r="F124" s="20">
        <f t="shared" si="24"/>
        <v>10923563.790931562</v>
      </c>
      <c r="G124" s="20">
        <f t="shared" si="25"/>
        <v>8086175.2280765288</v>
      </c>
      <c r="H124" s="20">
        <f t="shared" si="26"/>
        <v>3146788.9908256885</v>
      </c>
      <c r="I124" s="20">
        <f t="shared" si="27"/>
        <v>13293916.80590027</v>
      </c>
      <c r="J124" s="20">
        <f t="shared" si="28"/>
        <v>8862611.2039335128</v>
      </c>
      <c r="K124" s="20">
        <f t="shared" si="29"/>
        <v>22156528.009833783</v>
      </c>
      <c r="L124" s="22" t="s">
        <v>241</v>
      </c>
    </row>
    <row r="125" spans="1:12">
      <c r="A125" s="75"/>
      <c r="B125" s="42" t="s">
        <v>70</v>
      </c>
      <c r="C125" s="44">
        <v>6010</v>
      </c>
      <c r="D125" s="21">
        <v>0.38200000000000001</v>
      </c>
      <c r="E125" s="44">
        <f t="shared" si="30"/>
        <v>2295.8200000000002</v>
      </c>
      <c r="F125" s="20">
        <f t="shared" si="24"/>
        <v>2913790.7054058271</v>
      </c>
      <c r="G125" s="20">
        <f t="shared" si="25"/>
        <v>2156935.4720491734</v>
      </c>
      <c r="H125" s="20">
        <f t="shared" si="26"/>
        <v>3146788.9908256885</v>
      </c>
      <c r="I125" s="20">
        <f t="shared" si="27"/>
        <v>4930509.1009684131</v>
      </c>
      <c r="J125" s="20">
        <f t="shared" si="28"/>
        <v>3287006.067312276</v>
      </c>
      <c r="K125" s="20">
        <f t="shared" si="29"/>
        <v>8217515.168280689</v>
      </c>
      <c r="L125" s="42" t="s">
        <v>245</v>
      </c>
    </row>
    <row r="126" spans="1:12">
      <c r="A126" s="75"/>
      <c r="B126" s="22" t="s">
        <v>455</v>
      </c>
      <c r="C126" s="44">
        <v>12949</v>
      </c>
      <c r="D126" s="21">
        <v>0.38200000000000001</v>
      </c>
      <c r="E126" s="44">
        <f t="shared" si="30"/>
        <v>4946.518</v>
      </c>
      <c r="F126" s="20">
        <f t="shared" si="24"/>
        <v>6277982.6696006749</v>
      </c>
      <c r="G126" s="20">
        <f t="shared" si="25"/>
        <v>4647280.7699774951</v>
      </c>
      <c r="H126" s="20">
        <f t="shared" si="26"/>
        <v>3146788.9908256885</v>
      </c>
      <c r="I126" s="20">
        <f t="shared" si="27"/>
        <v>8443231.4582423139</v>
      </c>
      <c r="J126" s="20">
        <f t="shared" si="28"/>
        <v>5628820.9721615436</v>
      </c>
      <c r="K126" s="20">
        <f t="shared" si="29"/>
        <v>14072052.430403858</v>
      </c>
      <c r="L126" s="22" t="s">
        <v>249</v>
      </c>
    </row>
    <row r="127" spans="1:12">
      <c r="A127" s="75"/>
      <c r="B127" s="22" t="s">
        <v>440</v>
      </c>
      <c r="C127" s="44">
        <v>6352</v>
      </c>
      <c r="D127" s="21">
        <v>0.38200000000000001</v>
      </c>
      <c r="E127" s="44">
        <f t="shared" si="30"/>
        <v>2426.4639999999999</v>
      </c>
      <c r="F127" s="20">
        <f t="shared" si="24"/>
        <v>3079600.4260795033</v>
      </c>
      <c r="G127" s="20">
        <f t="shared" si="25"/>
        <v>2279676.2260326701</v>
      </c>
      <c r="H127" s="20">
        <f t="shared" si="26"/>
        <v>3146788.9908256885</v>
      </c>
      <c r="I127" s="20">
        <f t="shared" si="27"/>
        <v>5103639.3857627166</v>
      </c>
      <c r="J127" s="20">
        <f t="shared" si="28"/>
        <v>3402426.2571751447</v>
      </c>
      <c r="K127" s="20">
        <f t="shared" si="29"/>
        <v>8506065.6429378614</v>
      </c>
      <c r="L127" s="22" t="s">
        <v>246</v>
      </c>
    </row>
    <row r="128" spans="1:12">
      <c r="A128" s="75"/>
      <c r="B128" s="22" t="s">
        <v>441</v>
      </c>
      <c r="C128" s="44">
        <v>10314</v>
      </c>
      <c r="D128" s="21">
        <v>0.38200000000000001</v>
      </c>
      <c r="E128" s="44">
        <f t="shared" si="30"/>
        <v>3939.9479999999999</v>
      </c>
      <c r="F128" s="20">
        <f t="shared" si="24"/>
        <v>5000472.1024219133</v>
      </c>
      <c r="G128" s="20">
        <f t="shared" si="25"/>
        <v>3701602.7385549373</v>
      </c>
      <c r="H128" s="20">
        <f t="shared" si="26"/>
        <v>3146788.9908256885</v>
      </c>
      <c r="I128" s="20">
        <f t="shared" si="27"/>
        <v>7109318.2990815239</v>
      </c>
      <c r="J128" s="20">
        <f t="shared" si="28"/>
        <v>4739545.5327210156</v>
      </c>
      <c r="K128" s="20">
        <f t="shared" si="29"/>
        <v>11848863.83180254</v>
      </c>
      <c r="L128" s="22" t="s">
        <v>247</v>
      </c>
    </row>
    <row r="129" spans="1:12">
      <c r="A129" s="75"/>
      <c r="B129" s="22" t="s">
        <v>442</v>
      </c>
      <c r="C129" s="44">
        <v>7599</v>
      </c>
      <c r="D129" s="21">
        <v>0.38200000000000001</v>
      </c>
      <c r="E129" s="44">
        <f t="shared" si="30"/>
        <v>2902.8180000000002</v>
      </c>
      <c r="F129" s="20">
        <f t="shared" si="24"/>
        <v>3684175.6356703625</v>
      </c>
      <c r="G129" s="20">
        <f t="shared" si="25"/>
        <v>2727213.4196508601</v>
      </c>
      <c r="H129" s="20">
        <f t="shared" si="26"/>
        <v>3146788.9908256885</v>
      </c>
      <c r="I129" s="20">
        <f t="shared" si="27"/>
        <v>5734906.8276881464</v>
      </c>
      <c r="J129" s="20">
        <f t="shared" si="28"/>
        <v>3823271.2184587643</v>
      </c>
      <c r="K129" s="20">
        <f t="shared" si="29"/>
        <v>9558178.0461469106</v>
      </c>
      <c r="L129" s="22" t="s">
        <v>248</v>
      </c>
    </row>
    <row r="130" spans="1:12">
      <c r="A130" s="76"/>
      <c r="B130" s="32" t="s">
        <v>75</v>
      </c>
      <c r="C130" s="46">
        <f>SUM(C101:C129)</f>
        <v>335917</v>
      </c>
      <c r="D130" s="27"/>
      <c r="E130" s="46">
        <f>SUM(E101:E129)</f>
        <v>128320.29399999999</v>
      </c>
      <c r="F130" s="46">
        <f>SUM(F101:F129)</f>
        <v>162860537.83491001</v>
      </c>
      <c r="G130" s="46">
        <f>SUM(G101:G129)</f>
        <v>120557619.46162102</v>
      </c>
      <c r="H130" s="46">
        <f>SUM(H101:H129)</f>
        <v>91256880.733944952</v>
      </c>
      <c r="I130" s="46">
        <f t="shared" ref="I130:K130" si="31">SUM(I101:I129)</f>
        <v>224805022.81828561</v>
      </c>
      <c r="J130" s="46">
        <f t="shared" si="31"/>
        <v>149870015.21219039</v>
      </c>
      <c r="K130" s="46">
        <f t="shared" si="31"/>
        <v>374675038.03047603</v>
      </c>
      <c r="L130" s="29" t="s">
        <v>250</v>
      </c>
    </row>
    <row r="131" spans="1:12" s="4" customFormat="1" ht="36">
      <c r="A131" s="80" t="s">
        <v>168</v>
      </c>
      <c r="B131" s="80" t="s">
        <v>0</v>
      </c>
      <c r="C131" s="81" t="s">
        <v>473</v>
      </c>
      <c r="D131" s="81" t="s">
        <v>474</v>
      </c>
      <c r="E131" s="81" t="s">
        <v>471</v>
      </c>
      <c r="F131" s="13" t="s">
        <v>475</v>
      </c>
      <c r="G131" s="13" t="s">
        <v>476</v>
      </c>
      <c r="H131" s="13" t="s">
        <v>477</v>
      </c>
      <c r="I131" s="13" t="s">
        <v>479</v>
      </c>
      <c r="J131" s="13" t="s">
        <v>480</v>
      </c>
      <c r="K131" s="81" t="s">
        <v>478</v>
      </c>
      <c r="L131" s="80" t="s">
        <v>177</v>
      </c>
    </row>
    <row r="132" spans="1:12" s="4" customFormat="1">
      <c r="A132" s="80"/>
      <c r="B132" s="80"/>
      <c r="C132" s="81"/>
      <c r="D132" s="81"/>
      <c r="E132" s="81"/>
      <c r="F132" s="14">
        <v>0.5</v>
      </c>
      <c r="G132" s="14">
        <v>0.3</v>
      </c>
      <c r="H132" s="14">
        <v>0.2</v>
      </c>
      <c r="I132" s="14">
        <v>0.6</v>
      </c>
      <c r="J132" s="14">
        <v>0.4</v>
      </c>
      <c r="K132" s="81"/>
      <c r="L132" s="80"/>
    </row>
    <row r="133" spans="1:12">
      <c r="A133" s="74" t="s">
        <v>171</v>
      </c>
      <c r="B133" s="42" t="s">
        <v>76</v>
      </c>
      <c r="C133" s="47">
        <v>21748</v>
      </c>
      <c r="D133" s="48">
        <v>0.433</v>
      </c>
      <c r="E133" s="44">
        <f t="shared" ref="E133:E153" si="32">D133*C133</f>
        <v>9416.884</v>
      </c>
      <c r="F133" s="20">
        <f t="shared" ref="F133:F153" si="33">(C133/$C$3)*$H$3*$F$7</f>
        <v>10543946.798862884</v>
      </c>
      <c r="G133" s="20">
        <f t="shared" ref="G133:G153" si="34">(E133/$C$4)*$H$3*$G$7</f>
        <v>8847214.1264438462</v>
      </c>
      <c r="H133" s="20">
        <f t="shared" ref="H133:H153" si="35">$H$3/$L$3*$H$7</f>
        <v>3146788.9908256885</v>
      </c>
      <c r="I133" s="20">
        <f t="shared" ref="I133:I153" si="36">K133*$I$7</f>
        <v>13522769.949679451</v>
      </c>
      <c r="J133" s="20">
        <f t="shared" ref="J133:J153" si="37">K133*$J$7</f>
        <v>9015179.9664529692</v>
      </c>
      <c r="K133" s="20">
        <f t="shared" ref="K133:K153" si="38">F133+G133+H133</f>
        <v>22537949.91613242</v>
      </c>
      <c r="L133" s="42" t="s">
        <v>252</v>
      </c>
    </row>
    <row r="134" spans="1:12">
      <c r="A134" s="75"/>
      <c r="B134" s="22" t="s">
        <v>78</v>
      </c>
      <c r="C134" s="47">
        <v>10156</v>
      </c>
      <c r="D134" s="48">
        <v>0.433</v>
      </c>
      <c r="E134" s="44">
        <f t="shared" si="32"/>
        <v>4397.5479999999998</v>
      </c>
      <c r="F134" s="20">
        <f t="shared" si="33"/>
        <v>4923869.9507656535</v>
      </c>
      <c r="G134" s="20">
        <f t="shared" si="34"/>
        <v>4131520.4463934014</v>
      </c>
      <c r="H134" s="20">
        <f t="shared" si="35"/>
        <v>3146788.9908256885</v>
      </c>
      <c r="I134" s="20">
        <f t="shared" si="36"/>
        <v>7321307.6327908458</v>
      </c>
      <c r="J134" s="20">
        <f t="shared" si="37"/>
        <v>4880871.7551938975</v>
      </c>
      <c r="K134" s="20">
        <f t="shared" si="38"/>
        <v>12202179.387984743</v>
      </c>
      <c r="L134" s="22" t="s">
        <v>403</v>
      </c>
    </row>
    <row r="135" spans="1:12">
      <c r="A135" s="75"/>
      <c r="B135" s="22" t="s">
        <v>406</v>
      </c>
      <c r="C135" s="47">
        <v>19670</v>
      </c>
      <c r="D135" s="48">
        <v>0.433</v>
      </c>
      <c r="E135" s="44">
        <f t="shared" si="32"/>
        <v>8517.11</v>
      </c>
      <c r="F135" s="20">
        <f t="shared" si="33"/>
        <v>9536483.0574596711</v>
      </c>
      <c r="G135" s="20">
        <f t="shared" si="34"/>
        <v>8001871.5223078188</v>
      </c>
      <c r="H135" s="20">
        <f t="shared" si="35"/>
        <v>3146788.9908256885</v>
      </c>
      <c r="I135" s="20">
        <f t="shared" si="36"/>
        <v>12411086.142355906</v>
      </c>
      <c r="J135" s="20">
        <f t="shared" si="37"/>
        <v>8274057.4282372715</v>
      </c>
      <c r="K135" s="20">
        <f t="shared" si="38"/>
        <v>20685143.570593178</v>
      </c>
      <c r="L135" s="22" t="s">
        <v>405</v>
      </c>
    </row>
    <row r="136" spans="1:12">
      <c r="A136" s="75"/>
      <c r="B136" s="22" t="s">
        <v>402</v>
      </c>
      <c r="C136" s="47">
        <v>9180</v>
      </c>
      <c r="D136" s="48">
        <v>0.433</v>
      </c>
      <c r="E136" s="44">
        <f t="shared" si="32"/>
        <v>3974.94</v>
      </c>
      <c r="F136" s="20">
        <f t="shared" si="33"/>
        <v>4450681.9759776192</v>
      </c>
      <c r="G136" s="20">
        <f t="shared" si="34"/>
        <v>3734477.914325662</v>
      </c>
      <c r="H136" s="20">
        <f t="shared" si="35"/>
        <v>3146788.9908256885</v>
      </c>
      <c r="I136" s="20">
        <f t="shared" si="36"/>
        <v>6799169.3286773823</v>
      </c>
      <c r="J136" s="20">
        <f t="shared" si="37"/>
        <v>4532779.5524515882</v>
      </c>
      <c r="K136" s="20">
        <f t="shared" si="38"/>
        <v>11331948.881128971</v>
      </c>
      <c r="L136" s="22" t="s">
        <v>253</v>
      </c>
    </row>
    <row r="137" spans="1:12">
      <c r="A137" s="75"/>
      <c r="B137" s="22" t="s">
        <v>77</v>
      </c>
      <c r="C137" s="47">
        <v>7457</v>
      </c>
      <c r="D137" s="48">
        <v>0.433</v>
      </c>
      <c r="E137" s="44">
        <f t="shared" si="32"/>
        <v>3228.8809999999999</v>
      </c>
      <c r="F137" s="20">
        <f t="shared" si="33"/>
        <v>3615330.6639286615</v>
      </c>
      <c r="G137" s="20">
        <f t="shared" si="34"/>
        <v>3033551.3951118146</v>
      </c>
      <c r="H137" s="20">
        <f t="shared" si="35"/>
        <v>3146788.9908256885</v>
      </c>
      <c r="I137" s="20">
        <f t="shared" si="36"/>
        <v>5877402.6299196985</v>
      </c>
      <c r="J137" s="20">
        <f t="shared" si="37"/>
        <v>3918268.4199464656</v>
      </c>
      <c r="K137" s="20">
        <f t="shared" si="38"/>
        <v>9795671.0498661641</v>
      </c>
      <c r="L137" s="22" t="s">
        <v>255</v>
      </c>
    </row>
    <row r="138" spans="1:12">
      <c r="A138" s="75"/>
      <c r="B138" s="22" t="s">
        <v>404</v>
      </c>
      <c r="C138" s="47">
        <v>33301</v>
      </c>
      <c r="D138" s="48">
        <v>0.433</v>
      </c>
      <c r="E138" s="44">
        <f t="shared" si="32"/>
        <v>14419.333000000001</v>
      </c>
      <c r="F138" s="20">
        <f t="shared" si="33"/>
        <v>16145115.520918379</v>
      </c>
      <c r="G138" s="20">
        <f t="shared" si="34"/>
        <v>13547042.377446501</v>
      </c>
      <c r="H138" s="20">
        <f t="shared" si="35"/>
        <v>3146788.9908256885</v>
      </c>
      <c r="I138" s="20">
        <f t="shared" si="36"/>
        <v>19703368.133514341</v>
      </c>
      <c r="J138" s="20">
        <f t="shared" si="37"/>
        <v>13135578.755676229</v>
      </c>
      <c r="K138" s="20">
        <f t="shared" si="38"/>
        <v>32838946.88919057</v>
      </c>
      <c r="L138" s="22" t="s">
        <v>254</v>
      </c>
    </row>
    <row r="139" spans="1:12">
      <c r="A139" s="75"/>
      <c r="B139" s="42" t="s">
        <v>79</v>
      </c>
      <c r="C139" s="47">
        <v>12883</v>
      </c>
      <c r="D139" s="48">
        <v>0.433</v>
      </c>
      <c r="E139" s="44">
        <f t="shared" si="32"/>
        <v>5578.3389999999999</v>
      </c>
      <c r="F139" s="20">
        <f t="shared" si="33"/>
        <v>6245984.302453123</v>
      </c>
      <c r="G139" s="20">
        <f t="shared" si="34"/>
        <v>5240880.0621195538</v>
      </c>
      <c r="H139" s="20">
        <f t="shared" si="35"/>
        <v>3146788.9908256885</v>
      </c>
      <c r="I139" s="20">
        <f t="shared" si="36"/>
        <v>8780192.0132390186</v>
      </c>
      <c r="J139" s="20">
        <f t="shared" si="37"/>
        <v>5853461.3421593467</v>
      </c>
      <c r="K139" s="20">
        <f t="shared" si="38"/>
        <v>14633653.355398366</v>
      </c>
      <c r="L139" s="42" t="s">
        <v>256</v>
      </c>
    </row>
    <row r="140" spans="1:12">
      <c r="A140" s="75"/>
      <c r="B140" s="22" t="s">
        <v>81</v>
      </c>
      <c r="C140" s="47">
        <v>16270</v>
      </c>
      <c r="D140" s="48">
        <v>0.433</v>
      </c>
      <c r="E140" s="44">
        <f t="shared" si="32"/>
        <v>7044.91</v>
      </c>
      <c r="F140" s="20">
        <f t="shared" si="33"/>
        <v>7888082.3256161083</v>
      </c>
      <c r="G140" s="20">
        <f t="shared" si="34"/>
        <v>6618731.5540390546</v>
      </c>
      <c r="H140" s="20">
        <f t="shared" si="35"/>
        <v>3146788.9908256885</v>
      </c>
      <c r="I140" s="20">
        <f t="shared" si="36"/>
        <v>10592161.72228851</v>
      </c>
      <c r="J140" s="20">
        <f t="shared" si="37"/>
        <v>7061441.1481923405</v>
      </c>
      <c r="K140" s="20">
        <f t="shared" si="38"/>
        <v>17653602.87048085</v>
      </c>
      <c r="L140" s="22" t="s">
        <v>407</v>
      </c>
    </row>
    <row r="141" spans="1:12">
      <c r="A141" s="75"/>
      <c r="B141" s="22" t="s">
        <v>80</v>
      </c>
      <c r="C141" s="47">
        <v>8098</v>
      </c>
      <c r="D141" s="48">
        <v>0.433</v>
      </c>
      <c r="E141" s="44">
        <f t="shared" si="32"/>
        <v>3506.4339999999997</v>
      </c>
      <c r="F141" s="20">
        <f t="shared" si="33"/>
        <v>3926102.6842556386</v>
      </c>
      <c r="G141" s="20">
        <f t="shared" si="34"/>
        <v>3294313.959717779</v>
      </c>
      <c r="H141" s="20">
        <f t="shared" si="35"/>
        <v>3146788.9908256885</v>
      </c>
      <c r="I141" s="20">
        <f t="shared" si="36"/>
        <v>6220323.3808794636</v>
      </c>
      <c r="J141" s="20">
        <f t="shared" si="37"/>
        <v>4146882.2539196424</v>
      </c>
      <c r="K141" s="20">
        <f t="shared" si="38"/>
        <v>10367205.634799106</v>
      </c>
      <c r="L141" s="22" t="s">
        <v>257</v>
      </c>
    </row>
    <row r="142" spans="1:12">
      <c r="A142" s="75"/>
      <c r="B142" s="42" t="s">
        <v>82</v>
      </c>
      <c r="C142" s="47">
        <v>42759</v>
      </c>
      <c r="D142" s="48">
        <v>0.433</v>
      </c>
      <c r="E142" s="44">
        <f t="shared" si="32"/>
        <v>18514.647000000001</v>
      </c>
      <c r="F142" s="20">
        <f t="shared" si="33"/>
        <v>20730578.497911442</v>
      </c>
      <c r="G142" s="20">
        <f t="shared" si="34"/>
        <v>17394612.324471787</v>
      </c>
      <c r="H142" s="20">
        <f t="shared" si="35"/>
        <v>3146788.9908256885</v>
      </c>
      <c r="I142" s="20">
        <f t="shared" si="36"/>
        <v>24763187.887925349</v>
      </c>
      <c r="J142" s="20">
        <f t="shared" si="37"/>
        <v>16508791.925283566</v>
      </c>
      <c r="K142" s="20">
        <f t="shared" si="38"/>
        <v>41271979.813208915</v>
      </c>
      <c r="L142" s="42" t="s">
        <v>258</v>
      </c>
    </row>
    <row r="143" spans="1:12">
      <c r="A143" s="75"/>
      <c r="B143" s="22" t="s">
        <v>83</v>
      </c>
      <c r="C143" s="47">
        <v>4329</v>
      </c>
      <c r="D143" s="48">
        <v>0.433</v>
      </c>
      <c r="E143" s="44">
        <f t="shared" si="32"/>
        <v>1874.4569999999999</v>
      </c>
      <c r="F143" s="20">
        <f t="shared" si="33"/>
        <v>2098801.9906325834</v>
      </c>
      <c r="G143" s="20">
        <f t="shared" si="34"/>
        <v>1761062.6243045523</v>
      </c>
      <c r="H143" s="20">
        <f t="shared" si="35"/>
        <v>3146788.9908256885</v>
      </c>
      <c r="I143" s="20">
        <f t="shared" si="36"/>
        <v>4203992.1634576945</v>
      </c>
      <c r="J143" s="20">
        <f t="shared" si="37"/>
        <v>2802661.44230513</v>
      </c>
      <c r="K143" s="20">
        <f t="shared" si="38"/>
        <v>7006653.6057628244</v>
      </c>
      <c r="L143" s="22" t="s">
        <v>416</v>
      </c>
    </row>
    <row r="144" spans="1:12">
      <c r="A144" s="75"/>
      <c r="B144" s="22" t="s">
        <v>84</v>
      </c>
      <c r="C144" s="47">
        <v>12667</v>
      </c>
      <c r="D144" s="48">
        <v>0.433</v>
      </c>
      <c r="E144" s="44">
        <f t="shared" si="32"/>
        <v>5484.8109999999997</v>
      </c>
      <c r="F144" s="20">
        <f t="shared" si="33"/>
        <v>6141262.3736065915</v>
      </c>
      <c r="G144" s="20">
        <f t="shared" si="34"/>
        <v>5153009.9935471853</v>
      </c>
      <c r="H144" s="20">
        <f t="shared" si="35"/>
        <v>3146788.9908256885</v>
      </c>
      <c r="I144" s="20">
        <f t="shared" si="36"/>
        <v>8664636.8147876784</v>
      </c>
      <c r="J144" s="20">
        <f t="shared" si="37"/>
        <v>5776424.5431917869</v>
      </c>
      <c r="K144" s="20">
        <f t="shared" si="38"/>
        <v>14441061.357979465</v>
      </c>
      <c r="L144" s="22" t="s">
        <v>414</v>
      </c>
    </row>
    <row r="145" spans="1:12">
      <c r="A145" s="75"/>
      <c r="B145" s="22" t="s">
        <v>264</v>
      </c>
      <c r="C145" s="47">
        <v>12487</v>
      </c>
      <c r="D145" s="48">
        <v>0.433</v>
      </c>
      <c r="E145" s="44">
        <f t="shared" si="32"/>
        <v>5406.8710000000001</v>
      </c>
      <c r="F145" s="20">
        <f t="shared" si="33"/>
        <v>6053994.0995678147</v>
      </c>
      <c r="G145" s="20">
        <f t="shared" si="34"/>
        <v>5079784.9364035446</v>
      </c>
      <c r="H145" s="20">
        <f t="shared" si="35"/>
        <v>3146788.9908256885</v>
      </c>
      <c r="I145" s="20">
        <f t="shared" si="36"/>
        <v>8568340.816078227</v>
      </c>
      <c r="J145" s="20">
        <f t="shared" si="37"/>
        <v>5712227.2107188189</v>
      </c>
      <c r="K145" s="20">
        <f t="shared" si="38"/>
        <v>14280568.026797047</v>
      </c>
      <c r="L145" s="22" t="s">
        <v>415</v>
      </c>
    </row>
    <row r="146" spans="1:12">
      <c r="A146" s="75"/>
      <c r="B146" s="42" t="s">
        <v>469</v>
      </c>
      <c r="C146" s="47">
        <v>18616</v>
      </c>
      <c r="D146" s="48">
        <v>0.433</v>
      </c>
      <c r="E146" s="44">
        <f t="shared" si="32"/>
        <v>8060.7280000000001</v>
      </c>
      <c r="F146" s="20">
        <f t="shared" si="33"/>
        <v>9025478.8305881657</v>
      </c>
      <c r="G146" s="20">
        <f t="shared" si="34"/>
        <v>7573098.1321445014</v>
      </c>
      <c r="H146" s="20">
        <f t="shared" si="35"/>
        <v>3146788.9908256885</v>
      </c>
      <c r="I146" s="20">
        <f t="shared" si="36"/>
        <v>11847219.572135013</v>
      </c>
      <c r="J146" s="20">
        <f t="shared" si="37"/>
        <v>7898146.381423343</v>
      </c>
      <c r="K146" s="20">
        <f t="shared" si="38"/>
        <v>19745365.953558356</v>
      </c>
      <c r="L146" s="42" t="s">
        <v>259</v>
      </c>
    </row>
    <row r="147" spans="1:12">
      <c r="A147" s="75"/>
      <c r="B147" s="22" t="s">
        <v>86</v>
      </c>
      <c r="C147" s="47">
        <v>11019</v>
      </c>
      <c r="D147" s="48">
        <v>0.433</v>
      </c>
      <c r="E147" s="44">
        <f t="shared" si="32"/>
        <v>4771.2269999999999</v>
      </c>
      <c r="F147" s="20">
        <f t="shared" si="33"/>
        <v>5342272.8424071232</v>
      </c>
      <c r="G147" s="20">
        <f t="shared" si="34"/>
        <v>4482593.9148098547</v>
      </c>
      <c r="H147" s="20">
        <f t="shared" si="35"/>
        <v>3146788.9908256885</v>
      </c>
      <c r="I147" s="20">
        <f t="shared" si="36"/>
        <v>7782993.4488255996</v>
      </c>
      <c r="J147" s="20">
        <f t="shared" si="37"/>
        <v>5188662.2992170677</v>
      </c>
      <c r="K147" s="20">
        <f t="shared" si="38"/>
        <v>12971655.748042667</v>
      </c>
      <c r="L147" s="22" t="s">
        <v>260</v>
      </c>
    </row>
    <row r="148" spans="1:12">
      <c r="A148" s="75"/>
      <c r="B148" s="22" t="s">
        <v>412</v>
      </c>
      <c r="C148" s="47">
        <v>11941</v>
      </c>
      <c r="D148" s="48">
        <v>0.433</v>
      </c>
      <c r="E148" s="44">
        <f t="shared" si="32"/>
        <v>5170.4529999999995</v>
      </c>
      <c r="F148" s="20">
        <f t="shared" si="33"/>
        <v>5789280.3349835249</v>
      </c>
      <c r="G148" s="20">
        <f t="shared" si="34"/>
        <v>4857668.929734502</v>
      </c>
      <c r="H148" s="20">
        <f t="shared" si="35"/>
        <v>3146788.9908256885</v>
      </c>
      <c r="I148" s="20">
        <f t="shared" si="36"/>
        <v>8276242.9533262281</v>
      </c>
      <c r="J148" s="20">
        <f t="shared" si="37"/>
        <v>5517495.3022174863</v>
      </c>
      <c r="K148" s="20">
        <f t="shared" si="38"/>
        <v>13793738.255543714</v>
      </c>
      <c r="L148" s="22" t="s">
        <v>261</v>
      </c>
    </row>
    <row r="149" spans="1:12">
      <c r="A149" s="75"/>
      <c r="B149" s="22" t="s">
        <v>85</v>
      </c>
      <c r="C149" s="47">
        <v>16096</v>
      </c>
      <c r="D149" s="48">
        <v>0.433</v>
      </c>
      <c r="E149" s="44">
        <f t="shared" si="32"/>
        <v>6969.5680000000002</v>
      </c>
      <c r="F149" s="20">
        <f t="shared" si="33"/>
        <v>7803722.9940452911</v>
      </c>
      <c r="G149" s="20">
        <f t="shared" si="34"/>
        <v>6547947.3321335353</v>
      </c>
      <c r="H149" s="20">
        <f t="shared" si="35"/>
        <v>3146788.9908256885</v>
      </c>
      <c r="I149" s="20">
        <f t="shared" si="36"/>
        <v>10499075.59020271</v>
      </c>
      <c r="J149" s="20">
        <f t="shared" si="37"/>
        <v>6999383.7268018071</v>
      </c>
      <c r="K149" s="20">
        <f t="shared" si="38"/>
        <v>17498459.317004517</v>
      </c>
      <c r="L149" s="22" t="s">
        <v>413</v>
      </c>
    </row>
    <row r="150" spans="1:12">
      <c r="A150" s="75"/>
      <c r="B150" s="42" t="s">
        <v>87</v>
      </c>
      <c r="C150" s="47">
        <v>11859</v>
      </c>
      <c r="D150" s="48">
        <v>0.433</v>
      </c>
      <c r="E150" s="44">
        <f t="shared" si="32"/>
        <v>5134.9470000000001</v>
      </c>
      <c r="F150" s="20">
        <f t="shared" si="33"/>
        <v>5749524.7879214156</v>
      </c>
      <c r="G150" s="20">
        <f t="shared" si="34"/>
        <v>4824310.8481468437</v>
      </c>
      <c r="H150" s="20">
        <f t="shared" si="35"/>
        <v>3146788.9908256885</v>
      </c>
      <c r="I150" s="20">
        <f t="shared" si="36"/>
        <v>8232374.7761363676</v>
      </c>
      <c r="J150" s="20">
        <f t="shared" si="37"/>
        <v>5488249.8507575793</v>
      </c>
      <c r="K150" s="20">
        <f t="shared" si="38"/>
        <v>13720624.626893947</v>
      </c>
      <c r="L150" s="42" t="s">
        <v>408</v>
      </c>
    </row>
    <row r="151" spans="1:12">
      <c r="A151" s="75"/>
      <c r="B151" s="22" t="s">
        <v>89</v>
      </c>
      <c r="C151" s="47">
        <v>11263</v>
      </c>
      <c r="D151" s="48">
        <v>0.433</v>
      </c>
      <c r="E151" s="44">
        <f t="shared" si="32"/>
        <v>4876.8789999999999</v>
      </c>
      <c r="F151" s="20">
        <f t="shared" si="33"/>
        <v>5460569.8361041322</v>
      </c>
      <c r="G151" s="20">
        <f t="shared" si="34"/>
        <v>4581854.5478267903</v>
      </c>
      <c r="H151" s="20">
        <f t="shared" si="35"/>
        <v>3146788.9908256885</v>
      </c>
      <c r="I151" s="20">
        <f t="shared" si="36"/>
        <v>7913528.0248539653</v>
      </c>
      <c r="J151" s="20">
        <f t="shared" si="37"/>
        <v>5275685.3499026448</v>
      </c>
      <c r="K151" s="20">
        <f t="shared" si="38"/>
        <v>13189213.37475661</v>
      </c>
      <c r="L151" s="22" t="s">
        <v>262</v>
      </c>
    </row>
    <row r="152" spans="1:12">
      <c r="A152" s="75"/>
      <c r="B152" s="22" t="s">
        <v>410</v>
      </c>
      <c r="C152" s="47">
        <v>7489</v>
      </c>
      <c r="D152" s="48">
        <v>0.433</v>
      </c>
      <c r="E152" s="44">
        <f t="shared" si="32"/>
        <v>3242.7370000000001</v>
      </c>
      <c r="F152" s="20">
        <f t="shared" si="33"/>
        <v>3630845.0237577767</v>
      </c>
      <c r="G152" s="20">
        <f t="shared" si="34"/>
        <v>3046569.183048462</v>
      </c>
      <c r="H152" s="20">
        <f t="shared" si="35"/>
        <v>3146788.9908256885</v>
      </c>
      <c r="I152" s="20">
        <f t="shared" si="36"/>
        <v>5894521.9185791565</v>
      </c>
      <c r="J152" s="20">
        <f t="shared" si="37"/>
        <v>3929681.2790527712</v>
      </c>
      <c r="K152" s="20">
        <f t="shared" si="38"/>
        <v>9824203.1976319272</v>
      </c>
      <c r="L152" s="22" t="s">
        <v>409</v>
      </c>
    </row>
    <row r="153" spans="1:12">
      <c r="A153" s="75"/>
      <c r="B153" s="22" t="s">
        <v>88</v>
      </c>
      <c r="C153" s="47">
        <v>12989</v>
      </c>
      <c r="D153" s="48">
        <v>0.433</v>
      </c>
      <c r="E153" s="44">
        <f t="shared" si="32"/>
        <v>5624.2370000000001</v>
      </c>
      <c r="F153" s="20">
        <f t="shared" si="33"/>
        <v>6297375.6193870697</v>
      </c>
      <c r="G153" s="20">
        <f t="shared" si="34"/>
        <v>5284001.4846596969</v>
      </c>
      <c r="H153" s="20">
        <f t="shared" si="35"/>
        <v>3146788.9908256885</v>
      </c>
      <c r="I153" s="20">
        <f t="shared" si="36"/>
        <v>8836899.6569234729</v>
      </c>
      <c r="J153" s="20">
        <f t="shared" si="37"/>
        <v>5891266.4379489822</v>
      </c>
      <c r="K153" s="20">
        <f t="shared" si="38"/>
        <v>14728166.094872454</v>
      </c>
      <c r="L153" s="22" t="s">
        <v>411</v>
      </c>
    </row>
    <row r="154" spans="1:12">
      <c r="A154" s="76"/>
      <c r="B154" s="25" t="s">
        <v>90</v>
      </c>
      <c r="C154" s="26">
        <f>SUM(C133:C153)</f>
        <v>312277</v>
      </c>
      <c r="D154" s="28"/>
      <c r="E154" s="26">
        <f>SUM(E133:E153)</f>
        <v>135215.94099999999</v>
      </c>
      <c r="F154" s="26">
        <f>SUM(F133:F153)</f>
        <v>151399304.51115066</v>
      </c>
      <c r="G154" s="26">
        <f>SUM(G133:G153)</f>
        <v>127036117.60913667</v>
      </c>
      <c r="H154" s="26">
        <f>SUM(H133:H153)</f>
        <v>66082568.807339482</v>
      </c>
      <c r="I154" s="26">
        <f t="shared" ref="I154:K154" si="39">SUM(I133:I153)</f>
        <v>206710794.55657607</v>
      </c>
      <c r="J154" s="26">
        <f t="shared" si="39"/>
        <v>137807196.37105072</v>
      </c>
      <c r="K154" s="26">
        <f t="shared" si="39"/>
        <v>344517990.92762691</v>
      </c>
      <c r="L154" s="29" t="s">
        <v>263</v>
      </c>
    </row>
    <row r="155" spans="1:12" s="4" customFormat="1" ht="36">
      <c r="A155" s="80" t="s">
        <v>168</v>
      </c>
      <c r="B155" s="80" t="s">
        <v>0</v>
      </c>
      <c r="C155" s="81" t="s">
        <v>473</v>
      </c>
      <c r="D155" s="81" t="s">
        <v>474</v>
      </c>
      <c r="E155" s="81" t="s">
        <v>471</v>
      </c>
      <c r="F155" s="13" t="s">
        <v>475</v>
      </c>
      <c r="G155" s="13" t="s">
        <v>476</v>
      </c>
      <c r="H155" s="13" t="s">
        <v>477</v>
      </c>
      <c r="I155" s="13" t="s">
        <v>479</v>
      </c>
      <c r="J155" s="13" t="s">
        <v>480</v>
      </c>
      <c r="K155" s="81" t="s">
        <v>478</v>
      </c>
      <c r="L155" s="80" t="s">
        <v>177</v>
      </c>
    </row>
    <row r="156" spans="1:12" s="4" customFormat="1">
      <c r="A156" s="80"/>
      <c r="B156" s="80"/>
      <c r="C156" s="81"/>
      <c r="D156" s="81"/>
      <c r="E156" s="81"/>
      <c r="F156" s="14">
        <v>0.5</v>
      </c>
      <c r="G156" s="14">
        <v>0.3</v>
      </c>
      <c r="H156" s="14">
        <v>0.2</v>
      </c>
      <c r="I156" s="14">
        <v>0.6</v>
      </c>
      <c r="J156" s="14">
        <v>0.4</v>
      </c>
      <c r="K156" s="81"/>
      <c r="L156" s="80"/>
    </row>
    <row r="157" spans="1:12" s="4" customFormat="1" ht="12" customHeight="1">
      <c r="A157" s="74" t="s">
        <v>172</v>
      </c>
      <c r="B157" s="19" t="s">
        <v>109</v>
      </c>
      <c r="C157" s="49">
        <v>51026</v>
      </c>
      <c r="D157" s="50">
        <v>0.32200000000000001</v>
      </c>
      <c r="E157" s="44">
        <f t="shared" ref="E157:E181" si="40">D157*C157</f>
        <v>16430.371999999999</v>
      </c>
      <c r="F157" s="20">
        <f t="shared" ref="F157:F181" si="41">(C157/$C$3)*$H$3*$F$7</f>
        <v>24738616.395014599</v>
      </c>
      <c r="G157" s="20">
        <f t="shared" ref="G157:G181" si="42">(E157/$C$4)*$H$3*$G$7</f>
        <v>15436424.539277261</v>
      </c>
      <c r="H157" s="20">
        <f t="shared" ref="H157:H181" si="43">$H$3/$L$3*$H$7</f>
        <v>3146788.9908256885</v>
      </c>
      <c r="I157" s="20">
        <f t="shared" ref="I157:I181" si="44">K157*$I$7</f>
        <v>25993097.955070529</v>
      </c>
      <c r="J157" s="20">
        <f t="shared" ref="J157:J181" si="45">K157*$J$7</f>
        <v>17328731.970047023</v>
      </c>
      <c r="K157" s="20">
        <f t="shared" ref="K157:K181" si="46">F157+G157+H157</f>
        <v>43321829.925117552</v>
      </c>
      <c r="L157" s="42" t="s">
        <v>284</v>
      </c>
    </row>
    <row r="158" spans="1:12" s="4" customFormat="1">
      <c r="A158" s="75"/>
      <c r="B158" s="31" t="s">
        <v>288</v>
      </c>
      <c r="C158" s="49">
        <v>6700</v>
      </c>
      <c r="D158" s="50">
        <v>0.32200000000000001</v>
      </c>
      <c r="E158" s="51">
        <f t="shared" si="40"/>
        <v>2157.4</v>
      </c>
      <c r="F158" s="20">
        <f t="shared" si="41"/>
        <v>3248319.0892211385</v>
      </c>
      <c r="G158" s="20">
        <f t="shared" si="42"/>
        <v>2026889.1234499598</v>
      </c>
      <c r="H158" s="20">
        <f t="shared" si="43"/>
        <v>3146788.9908256885</v>
      </c>
      <c r="I158" s="20">
        <f t="shared" si="44"/>
        <v>5053198.3220980726</v>
      </c>
      <c r="J158" s="20">
        <f t="shared" si="45"/>
        <v>3368798.8813987151</v>
      </c>
      <c r="K158" s="20">
        <f t="shared" si="46"/>
        <v>8421997.2034967877</v>
      </c>
      <c r="L158" s="22" t="s">
        <v>285</v>
      </c>
    </row>
    <row r="159" spans="1:12" ht="12" customHeight="1">
      <c r="A159" s="75"/>
      <c r="B159" s="19" t="s">
        <v>91</v>
      </c>
      <c r="C159" s="49">
        <v>26926</v>
      </c>
      <c r="D159" s="50">
        <v>0.32200000000000001</v>
      </c>
      <c r="E159" s="51">
        <f t="shared" si="40"/>
        <v>8670.1720000000005</v>
      </c>
      <c r="F159" s="20">
        <f t="shared" si="41"/>
        <v>13054364.148711698</v>
      </c>
      <c r="G159" s="20">
        <f t="shared" si="42"/>
        <v>8145674.1101512872</v>
      </c>
      <c r="H159" s="20">
        <f t="shared" si="43"/>
        <v>3146788.9908256885</v>
      </c>
      <c r="I159" s="20">
        <f t="shared" si="44"/>
        <v>14608096.349813206</v>
      </c>
      <c r="J159" s="20">
        <f t="shared" si="45"/>
        <v>9738730.8998754714</v>
      </c>
      <c r="K159" s="20">
        <f t="shared" si="46"/>
        <v>24346827.249688677</v>
      </c>
      <c r="L159" s="42" t="s">
        <v>265</v>
      </c>
    </row>
    <row r="160" spans="1:12">
      <c r="A160" s="75"/>
      <c r="B160" s="23" t="s">
        <v>92</v>
      </c>
      <c r="C160" s="49">
        <v>5061</v>
      </c>
      <c r="D160" s="50">
        <v>0.32200000000000001</v>
      </c>
      <c r="E160" s="51">
        <f t="shared" si="40"/>
        <v>1629.6420000000001</v>
      </c>
      <c r="F160" s="20">
        <f t="shared" si="41"/>
        <v>2453692.9717236091</v>
      </c>
      <c r="G160" s="20">
        <f t="shared" si="42"/>
        <v>1531057.5901164548</v>
      </c>
      <c r="H160" s="20">
        <f t="shared" si="43"/>
        <v>3146788.9908256885</v>
      </c>
      <c r="I160" s="20">
        <f t="shared" si="44"/>
        <v>4278923.731599451</v>
      </c>
      <c r="J160" s="20">
        <f t="shared" si="45"/>
        <v>2852615.8210663013</v>
      </c>
      <c r="K160" s="20">
        <f t="shared" si="46"/>
        <v>7131539.5526657524</v>
      </c>
      <c r="L160" s="22" t="s">
        <v>267</v>
      </c>
    </row>
    <row r="161" spans="1:12">
      <c r="A161" s="75"/>
      <c r="B161" s="23" t="s">
        <v>95</v>
      </c>
      <c r="C161" s="49">
        <v>2644</v>
      </c>
      <c r="D161" s="50">
        <v>0.32200000000000001</v>
      </c>
      <c r="E161" s="51">
        <f t="shared" si="40"/>
        <v>851.36800000000005</v>
      </c>
      <c r="F161" s="20">
        <f t="shared" si="41"/>
        <v>1281873.9808807001</v>
      </c>
      <c r="G161" s="20">
        <f t="shared" si="42"/>
        <v>799864.90185099922</v>
      </c>
      <c r="H161" s="20">
        <f t="shared" si="43"/>
        <v>3146788.9908256885</v>
      </c>
      <c r="I161" s="20">
        <f t="shared" si="44"/>
        <v>3137116.7241344326</v>
      </c>
      <c r="J161" s="20">
        <f t="shared" si="45"/>
        <v>2091411.1494229552</v>
      </c>
      <c r="K161" s="20">
        <f t="shared" si="46"/>
        <v>5228527.8735573879</v>
      </c>
      <c r="L161" s="22" t="s">
        <v>269</v>
      </c>
    </row>
    <row r="162" spans="1:12">
      <c r="A162" s="75"/>
      <c r="B162" s="23" t="s">
        <v>287</v>
      </c>
      <c r="C162" s="49">
        <v>5012</v>
      </c>
      <c r="D162" s="50">
        <v>0.32200000000000001</v>
      </c>
      <c r="E162" s="51">
        <f t="shared" si="40"/>
        <v>1613.864</v>
      </c>
      <c r="F162" s="20">
        <f t="shared" si="41"/>
        <v>2429936.6082352754</v>
      </c>
      <c r="G162" s="20">
        <f t="shared" si="42"/>
        <v>1516234.0726464475</v>
      </c>
      <c r="H162" s="20">
        <f t="shared" si="43"/>
        <v>3146788.9908256885</v>
      </c>
      <c r="I162" s="20">
        <f t="shared" si="44"/>
        <v>4255775.8030244466</v>
      </c>
      <c r="J162" s="20">
        <f t="shared" si="45"/>
        <v>2837183.8686829647</v>
      </c>
      <c r="K162" s="20">
        <f t="shared" si="46"/>
        <v>7092959.6717074113</v>
      </c>
      <c r="L162" s="22" t="s">
        <v>266</v>
      </c>
    </row>
    <row r="163" spans="1:12">
      <c r="A163" s="75"/>
      <c r="B163" s="23" t="s">
        <v>93</v>
      </c>
      <c r="C163" s="49">
        <v>9816</v>
      </c>
      <c r="D163" s="50">
        <v>0.32200000000000001</v>
      </c>
      <c r="E163" s="51">
        <f t="shared" si="40"/>
        <v>3160.752</v>
      </c>
      <c r="F163" s="20">
        <f t="shared" si="41"/>
        <v>4759029.8775812974</v>
      </c>
      <c r="G163" s="20">
        <f t="shared" si="42"/>
        <v>2969543.8262365381</v>
      </c>
      <c r="H163" s="20">
        <f t="shared" si="43"/>
        <v>3146788.9908256885</v>
      </c>
      <c r="I163" s="20">
        <f t="shared" si="44"/>
        <v>6525217.6167861139</v>
      </c>
      <c r="J163" s="20">
        <f t="shared" si="45"/>
        <v>4350145.0778574096</v>
      </c>
      <c r="K163" s="20">
        <f t="shared" si="46"/>
        <v>10875362.694643524</v>
      </c>
      <c r="L163" s="22" t="s">
        <v>268</v>
      </c>
    </row>
    <row r="164" spans="1:12">
      <c r="A164" s="75"/>
      <c r="B164" s="23" t="s">
        <v>465</v>
      </c>
      <c r="C164" s="49">
        <v>6392</v>
      </c>
      <c r="D164" s="50">
        <v>0.32200000000000001</v>
      </c>
      <c r="E164" s="51">
        <f t="shared" si="40"/>
        <v>2058.2240000000002</v>
      </c>
      <c r="F164" s="20">
        <f t="shared" si="41"/>
        <v>3098993.3758658981</v>
      </c>
      <c r="G164" s="20">
        <f t="shared" si="42"/>
        <v>1933712.7279242007</v>
      </c>
      <c r="H164" s="20">
        <f t="shared" si="43"/>
        <v>3146788.9908256885</v>
      </c>
      <c r="I164" s="20">
        <f t="shared" si="44"/>
        <v>4907697.0567694725</v>
      </c>
      <c r="J164" s="20">
        <f t="shared" si="45"/>
        <v>3271798.0378463152</v>
      </c>
      <c r="K164" s="20">
        <f t="shared" si="46"/>
        <v>8179495.0946157873</v>
      </c>
      <c r="L164" s="22" t="s">
        <v>464</v>
      </c>
    </row>
    <row r="165" spans="1:12">
      <c r="A165" s="75"/>
      <c r="B165" s="23" t="s">
        <v>94</v>
      </c>
      <c r="C165" s="49">
        <v>7342</v>
      </c>
      <c r="D165" s="50">
        <v>0.32200000000000001</v>
      </c>
      <c r="E165" s="51">
        <f t="shared" si="40"/>
        <v>2364.1240000000003</v>
      </c>
      <c r="F165" s="20">
        <f t="shared" si="41"/>
        <v>3559575.9332927759</v>
      </c>
      <c r="G165" s="20">
        <f t="shared" si="42"/>
        <v>2221107.4543835232</v>
      </c>
      <c r="H165" s="20">
        <f t="shared" si="43"/>
        <v>3146788.9908256885</v>
      </c>
      <c r="I165" s="20">
        <f t="shared" si="44"/>
        <v>5356483.4271011921</v>
      </c>
      <c r="J165" s="20">
        <f t="shared" si="45"/>
        <v>3570988.951400795</v>
      </c>
      <c r="K165" s="20">
        <f t="shared" si="46"/>
        <v>8927472.3785019871</v>
      </c>
      <c r="L165" s="22" t="s">
        <v>463</v>
      </c>
    </row>
    <row r="166" spans="1:12">
      <c r="A166" s="75"/>
      <c r="B166" s="19" t="s">
        <v>460</v>
      </c>
      <c r="C166" s="49">
        <v>4898</v>
      </c>
      <c r="D166" s="50">
        <v>0.32200000000000001</v>
      </c>
      <c r="E166" s="51">
        <f t="shared" si="40"/>
        <v>1577.1559999999999</v>
      </c>
      <c r="F166" s="20">
        <f t="shared" si="41"/>
        <v>2374666.70134405</v>
      </c>
      <c r="G166" s="20">
        <f t="shared" si="42"/>
        <v>1481746.7054713287</v>
      </c>
      <c r="H166" s="20">
        <f t="shared" si="43"/>
        <v>3146788.9908256885</v>
      </c>
      <c r="I166" s="20">
        <f t="shared" si="44"/>
        <v>4201921.4385846406</v>
      </c>
      <c r="J166" s="20">
        <f t="shared" si="45"/>
        <v>2801280.9590564272</v>
      </c>
      <c r="K166" s="20">
        <f t="shared" si="46"/>
        <v>7003202.3976410674</v>
      </c>
      <c r="L166" s="42" t="s">
        <v>270</v>
      </c>
    </row>
    <row r="167" spans="1:12">
      <c r="A167" s="75"/>
      <c r="B167" s="23" t="s">
        <v>97</v>
      </c>
      <c r="C167" s="49">
        <v>15647</v>
      </c>
      <c r="D167" s="50">
        <v>0.32200000000000001</v>
      </c>
      <c r="E167" s="51">
        <f t="shared" si="40"/>
        <v>5038.3339999999998</v>
      </c>
      <c r="F167" s="20">
        <f t="shared" si="41"/>
        <v>7586037.1326930076</v>
      </c>
      <c r="G167" s="20">
        <f t="shared" si="42"/>
        <v>4733542.4051673915</v>
      </c>
      <c r="H167" s="20">
        <f t="shared" si="43"/>
        <v>3146788.9908256885</v>
      </c>
      <c r="I167" s="20">
        <f t="shared" si="44"/>
        <v>9279821.1172116529</v>
      </c>
      <c r="J167" s="20">
        <f t="shared" si="45"/>
        <v>6186547.4114744356</v>
      </c>
      <c r="K167" s="20">
        <f t="shared" si="46"/>
        <v>15466368.528686088</v>
      </c>
      <c r="L167" s="22" t="s">
        <v>272</v>
      </c>
    </row>
    <row r="168" spans="1:12">
      <c r="A168" s="75"/>
      <c r="B168" s="23" t="s">
        <v>96</v>
      </c>
      <c r="C168" s="49">
        <v>6215</v>
      </c>
      <c r="D168" s="50">
        <v>0.32200000000000001</v>
      </c>
      <c r="E168" s="51">
        <f t="shared" si="40"/>
        <v>2001.23</v>
      </c>
      <c r="F168" s="20">
        <f t="shared" si="41"/>
        <v>3013179.5730611007</v>
      </c>
      <c r="G168" s="20">
        <f t="shared" si="42"/>
        <v>1880166.5525733584</v>
      </c>
      <c r="H168" s="20">
        <f t="shared" si="43"/>
        <v>3146788.9908256885</v>
      </c>
      <c r="I168" s="20">
        <f t="shared" si="44"/>
        <v>4824081.0698760878</v>
      </c>
      <c r="J168" s="20">
        <f t="shared" si="45"/>
        <v>3216054.046584059</v>
      </c>
      <c r="K168" s="20">
        <f t="shared" si="46"/>
        <v>8040135.1164601473</v>
      </c>
      <c r="L168" s="22" t="s">
        <v>271</v>
      </c>
    </row>
    <row r="169" spans="1:12">
      <c r="A169" s="75"/>
      <c r="B169" s="19" t="s">
        <v>98</v>
      </c>
      <c r="C169" s="49">
        <v>7421</v>
      </c>
      <c r="D169" s="50">
        <v>0.32200000000000001</v>
      </c>
      <c r="E169" s="51">
        <f t="shared" si="40"/>
        <v>2389.5619999999999</v>
      </c>
      <c r="F169" s="20">
        <f t="shared" si="41"/>
        <v>3597877.0091209058</v>
      </c>
      <c r="G169" s="20">
        <f t="shared" si="42"/>
        <v>2245006.5947943511</v>
      </c>
      <c r="H169" s="20">
        <f t="shared" si="43"/>
        <v>3146788.9908256885</v>
      </c>
      <c r="I169" s="20">
        <f t="shared" si="44"/>
        <v>5393803.5568445669</v>
      </c>
      <c r="J169" s="20">
        <f t="shared" si="45"/>
        <v>3595869.0378963784</v>
      </c>
      <c r="K169" s="20">
        <f t="shared" si="46"/>
        <v>8989672.5947409458</v>
      </c>
      <c r="L169" s="42" t="s">
        <v>273</v>
      </c>
    </row>
    <row r="170" spans="1:12">
      <c r="A170" s="75"/>
      <c r="B170" s="23" t="s">
        <v>99</v>
      </c>
      <c r="C170" s="49">
        <v>1998</v>
      </c>
      <c r="D170" s="50">
        <v>0.32200000000000001</v>
      </c>
      <c r="E170" s="51">
        <f t="shared" si="40"/>
        <v>643.35599999999999</v>
      </c>
      <c r="F170" s="20">
        <f t="shared" si="41"/>
        <v>968677.8418304231</v>
      </c>
      <c r="G170" s="20">
        <f t="shared" si="42"/>
        <v>604436.48785865959</v>
      </c>
      <c r="H170" s="20">
        <f t="shared" si="43"/>
        <v>3146788.9908256885</v>
      </c>
      <c r="I170" s="20">
        <f t="shared" si="44"/>
        <v>2831941.9923088625</v>
      </c>
      <c r="J170" s="20">
        <f t="shared" si="45"/>
        <v>1887961.3282059086</v>
      </c>
      <c r="K170" s="20">
        <f t="shared" si="46"/>
        <v>4719903.3205147712</v>
      </c>
      <c r="L170" s="22" t="s">
        <v>274</v>
      </c>
    </row>
    <row r="171" spans="1:12">
      <c r="A171" s="75"/>
      <c r="B171" s="23" t="s">
        <v>101</v>
      </c>
      <c r="C171" s="49">
        <v>5783</v>
      </c>
      <c r="D171" s="50">
        <v>0.32200000000000001</v>
      </c>
      <c r="E171" s="51">
        <f t="shared" si="40"/>
        <v>1862.126</v>
      </c>
      <c r="F171" s="20">
        <f t="shared" si="41"/>
        <v>2803735.7153680362</v>
      </c>
      <c r="G171" s="20">
        <f t="shared" si="42"/>
        <v>1749477.58222554</v>
      </c>
      <c r="H171" s="20">
        <f t="shared" si="43"/>
        <v>3146788.9908256885</v>
      </c>
      <c r="I171" s="20">
        <f t="shared" si="44"/>
        <v>4620001.3730515586</v>
      </c>
      <c r="J171" s="20">
        <f t="shared" si="45"/>
        <v>3080000.9153677057</v>
      </c>
      <c r="K171" s="20">
        <f t="shared" si="46"/>
        <v>7700002.2884192644</v>
      </c>
      <c r="L171" s="22" t="s">
        <v>276</v>
      </c>
    </row>
    <row r="172" spans="1:12">
      <c r="A172" s="75"/>
      <c r="B172" s="23" t="s">
        <v>100</v>
      </c>
      <c r="C172" s="49">
        <v>2659</v>
      </c>
      <c r="D172" s="50">
        <v>0.32200000000000001</v>
      </c>
      <c r="E172" s="51">
        <f t="shared" si="40"/>
        <v>856.19799999999998</v>
      </c>
      <c r="F172" s="20">
        <f t="shared" si="41"/>
        <v>1289146.3370505981</v>
      </c>
      <c r="G172" s="20">
        <f t="shared" si="42"/>
        <v>804402.71332140942</v>
      </c>
      <c r="H172" s="20">
        <f t="shared" si="43"/>
        <v>3146788.9908256885</v>
      </c>
      <c r="I172" s="20">
        <f t="shared" si="44"/>
        <v>3144202.8247186174</v>
      </c>
      <c r="J172" s="20">
        <f t="shared" si="45"/>
        <v>2096135.2164790784</v>
      </c>
      <c r="K172" s="20">
        <f t="shared" si="46"/>
        <v>5240338.0411976958</v>
      </c>
      <c r="L172" s="22" t="s">
        <v>275</v>
      </c>
    </row>
    <row r="173" spans="1:12">
      <c r="A173" s="75"/>
      <c r="B173" s="23" t="s">
        <v>102</v>
      </c>
      <c r="C173" s="49">
        <v>12579</v>
      </c>
      <c r="D173" s="50">
        <v>0.32200000000000001</v>
      </c>
      <c r="E173" s="51">
        <f t="shared" si="40"/>
        <v>4050.4380000000001</v>
      </c>
      <c r="F173" s="20">
        <f t="shared" si="41"/>
        <v>6098597.8840765227</v>
      </c>
      <c r="G173" s="20">
        <f t="shared" si="42"/>
        <v>3805408.6990861264</v>
      </c>
      <c r="H173" s="20">
        <f t="shared" si="43"/>
        <v>3146788.9908256885</v>
      </c>
      <c r="I173" s="20">
        <f t="shared" si="44"/>
        <v>7830477.3443930019</v>
      </c>
      <c r="J173" s="20">
        <f t="shared" si="45"/>
        <v>5220318.2295953352</v>
      </c>
      <c r="K173" s="20">
        <f t="shared" si="46"/>
        <v>13050795.573988337</v>
      </c>
      <c r="L173" s="22" t="s">
        <v>277</v>
      </c>
    </row>
    <row r="174" spans="1:12">
      <c r="A174" s="75"/>
      <c r="B174" s="19" t="s">
        <v>103</v>
      </c>
      <c r="C174" s="49">
        <v>9215</v>
      </c>
      <c r="D174" s="50">
        <v>0.32200000000000001</v>
      </c>
      <c r="E174" s="51">
        <f t="shared" si="40"/>
        <v>2967.23</v>
      </c>
      <c r="F174" s="20">
        <f t="shared" si="41"/>
        <v>4467650.8070407147</v>
      </c>
      <c r="G174" s="20">
        <f t="shared" si="42"/>
        <v>2787728.8466554298</v>
      </c>
      <c r="H174" s="20">
        <f t="shared" si="43"/>
        <v>3146788.9908256885</v>
      </c>
      <c r="I174" s="20">
        <f t="shared" si="44"/>
        <v>6241301.1867130995</v>
      </c>
      <c r="J174" s="20">
        <f t="shared" si="45"/>
        <v>4160867.457808733</v>
      </c>
      <c r="K174" s="20">
        <f t="shared" si="46"/>
        <v>10402168.644521832</v>
      </c>
      <c r="L174" s="42" t="s">
        <v>278</v>
      </c>
    </row>
    <row r="175" spans="1:12">
      <c r="A175" s="75"/>
      <c r="B175" s="23" t="s">
        <v>104</v>
      </c>
      <c r="C175" s="49">
        <v>8330</v>
      </c>
      <c r="D175" s="50">
        <v>0.32200000000000001</v>
      </c>
      <c r="E175" s="51">
        <f t="shared" si="40"/>
        <v>2682.26</v>
      </c>
      <c r="F175" s="20">
        <f t="shared" si="41"/>
        <v>4038581.7930167285</v>
      </c>
      <c r="G175" s="20">
        <f t="shared" si="42"/>
        <v>2519997.969901219</v>
      </c>
      <c r="H175" s="20">
        <f t="shared" si="43"/>
        <v>3146788.9908256885</v>
      </c>
      <c r="I175" s="20">
        <f t="shared" si="44"/>
        <v>5823221.2522461815</v>
      </c>
      <c r="J175" s="20">
        <f t="shared" si="45"/>
        <v>3882147.5014974545</v>
      </c>
      <c r="K175" s="20">
        <f t="shared" si="46"/>
        <v>9705368.7537436355</v>
      </c>
      <c r="L175" s="22" t="s">
        <v>279</v>
      </c>
    </row>
    <row r="176" spans="1:12">
      <c r="A176" s="75"/>
      <c r="B176" s="23" t="s">
        <v>105</v>
      </c>
      <c r="C176" s="49">
        <v>6153</v>
      </c>
      <c r="D176" s="50">
        <v>0.32200000000000001</v>
      </c>
      <c r="E176" s="51">
        <f t="shared" si="40"/>
        <v>1981.2660000000001</v>
      </c>
      <c r="F176" s="20">
        <f t="shared" si="41"/>
        <v>2983120.5008921889</v>
      </c>
      <c r="G176" s="20">
        <f t="shared" si="42"/>
        <v>1861410.2651623287</v>
      </c>
      <c r="H176" s="20">
        <f t="shared" si="43"/>
        <v>3146788.9908256885</v>
      </c>
      <c r="I176" s="20">
        <f t="shared" si="44"/>
        <v>4794791.8541281233</v>
      </c>
      <c r="J176" s="20">
        <f t="shared" si="45"/>
        <v>3196527.9027520828</v>
      </c>
      <c r="K176" s="20">
        <f t="shared" si="46"/>
        <v>7991319.7568802061</v>
      </c>
      <c r="L176" s="22" t="s">
        <v>280</v>
      </c>
    </row>
    <row r="177" spans="1:15">
      <c r="A177" s="75"/>
      <c r="B177" s="19" t="s">
        <v>106</v>
      </c>
      <c r="C177" s="49">
        <v>11617</v>
      </c>
      <c r="D177" s="50">
        <v>0.32200000000000001</v>
      </c>
      <c r="E177" s="51">
        <f t="shared" si="40"/>
        <v>3740.674</v>
      </c>
      <c r="F177" s="20">
        <f t="shared" si="41"/>
        <v>5632197.4417137261</v>
      </c>
      <c r="G177" s="20">
        <f t="shared" si="42"/>
        <v>3514383.7234504754</v>
      </c>
      <c r="H177" s="20">
        <f t="shared" si="43"/>
        <v>3146788.9908256885</v>
      </c>
      <c r="I177" s="20">
        <f t="shared" si="44"/>
        <v>7376022.0935939346</v>
      </c>
      <c r="J177" s="20">
        <f t="shared" si="45"/>
        <v>4917348.0623959564</v>
      </c>
      <c r="K177" s="20">
        <f t="shared" si="46"/>
        <v>12293370.155989891</v>
      </c>
      <c r="L177" s="42" t="s">
        <v>281</v>
      </c>
    </row>
    <row r="178" spans="1:15">
      <c r="A178" s="75"/>
      <c r="B178" s="23" t="s">
        <v>108</v>
      </c>
      <c r="C178" s="49">
        <v>14472</v>
      </c>
      <c r="D178" s="50">
        <v>0.32200000000000001</v>
      </c>
      <c r="E178" s="51">
        <f t="shared" si="40"/>
        <v>4659.9840000000004</v>
      </c>
      <c r="F178" s="20">
        <f t="shared" si="41"/>
        <v>7016369.2327176593</v>
      </c>
      <c r="G178" s="20">
        <f t="shared" si="42"/>
        <v>4378080.5066519137</v>
      </c>
      <c r="H178" s="20">
        <f t="shared" si="43"/>
        <v>3146788.9908256885</v>
      </c>
      <c r="I178" s="20">
        <f t="shared" si="44"/>
        <v>8724743.2381171566</v>
      </c>
      <c r="J178" s="20">
        <f t="shared" si="45"/>
        <v>5816495.492078105</v>
      </c>
      <c r="K178" s="20">
        <f t="shared" si="46"/>
        <v>14541238.730195262</v>
      </c>
      <c r="L178" s="22" t="s">
        <v>283</v>
      </c>
    </row>
    <row r="179" spans="1:15">
      <c r="A179" s="75"/>
      <c r="B179" s="23" t="s">
        <v>107</v>
      </c>
      <c r="C179" s="49">
        <v>9447</v>
      </c>
      <c r="D179" s="50">
        <v>0.32200000000000001</v>
      </c>
      <c r="E179" s="51">
        <f t="shared" si="40"/>
        <v>3041.9340000000002</v>
      </c>
      <c r="F179" s="20">
        <f t="shared" si="41"/>
        <v>4580129.9158018054</v>
      </c>
      <c r="G179" s="20">
        <f t="shared" si="42"/>
        <v>2857913.6640644437</v>
      </c>
      <c r="H179" s="20">
        <f t="shared" si="43"/>
        <v>3146788.9908256885</v>
      </c>
      <c r="I179" s="20">
        <f t="shared" si="44"/>
        <v>6350899.5424151625</v>
      </c>
      <c r="J179" s="20">
        <f t="shared" si="45"/>
        <v>4233933.028276775</v>
      </c>
      <c r="K179" s="20">
        <f t="shared" si="46"/>
        <v>10584832.570691938</v>
      </c>
      <c r="L179" s="22" t="s">
        <v>461</v>
      </c>
    </row>
    <row r="180" spans="1:15">
      <c r="A180" s="75"/>
      <c r="B180" s="23" t="s">
        <v>61</v>
      </c>
      <c r="C180" s="49">
        <v>12973</v>
      </c>
      <c r="D180" s="50">
        <v>0.32200000000000001</v>
      </c>
      <c r="E180" s="51">
        <f t="shared" si="40"/>
        <v>4177.3060000000005</v>
      </c>
      <c r="F180" s="20">
        <f t="shared" si="41"/>
        <v>6289618.4394725123</v>
      </c>
      <c r="G180" s="20">
        <f t="shared" si="42"/>
        <v>3924601.880375572</v>
      </c>
      <c r="H180" s="20">
        <f t="shared" si="43"/>
        <v>3146788.9908256885</v>
      </c>
      <c r="I180" s="20">
        <f t="shared" si="44"/>
        <v>8016605.586404264</v>
      </c>
      <c r="J180" s="20">
        <f t="shared" si="45"/>
        <v>5344403.7242695093</v>
      </c>
      <c r="K180" s="20">
        <f t="shared" si="46"/>
        <v>13361009.310673773</v>
      </c>
      <c r="L180" s="22" t="s">
        <v>231</v>
      </c>
    </row>
    <row r="181" spans="1:15">
      <c r="A181" s="75"/>
      <c r="B181" s="23" t="s">
        <v>462</v>
      </c>
      <c r="C181" s="49">
        <v>22447</v>
      </c>
      <c r="D181" s="50">
        <v>0.32200000000000001</v>
      </c>
      <c r="E181" s="51">
        <f t="shared" si="40"/>
        <v>7227.9340000000002</v>
      </c>
      <c r="F181" s="20">
        <f t="shared" si="41"/>
        <v>10882838.596380133</v>
      </c>
      <c r="G181" s="20">
        <f t="shared" si="42"/>
        <v>6790683.6050867531</v>
      </c>
      <c r="H181" s="20">
        <f t="shared" si="43"/>
        <v>3146788.9908256885</v>
      </c>
      <c r="I181" s="20">
        <f t="shared" si="44"/>
        <v>12492186.715375546</v>
      </c>
      <c r="J181" s="20">
        <f t="shared" si="45"/>
        <v>8328124.4769170322</v>
      </c>
      <c r="K181" s="20">
        <f t="shared" si="46"/>
        <v>20820311.192292579</v>
      </c>
      <c r="L181" s="22" t="s">
        <v>282</v>
      </c>
    </row>
    <row r="182" spans="1:15">
      <c r="A182" s="76"/>
      <c r="B182" s="25" t="s">
        <v>167</v>
      </c>
      <c r="C182" s="26">
        <f>SUM(C157:C181)</f>
        <v>272773</v>
      </c>
      <c r="D182" s="27"/>
      <c r="E182" s="26">
        <f>SUM(E157:E181)</f>
        <v>87832.906000000003</v>
      </c>
      <c r="F182" s="26">
        <f>SUM(F157:F181)</f>
        <v>132246827.30210711</v>
      </c>
      <c r="G182" s="26">
        <f>SUM(G157:G181)</f>
        <v>82519496.547882974</v>
      </c>
      <c r="H182" s="26">
        <f>SUM(H157:H181)</f>
        <v>78669724.770642221</v>
      </c>
      <c r="I182" s="26">
        <f t="shared" ref="I182:K182" si="47">SUM(I157:I181)</f>
        <v>176061629.17237937</v>
      </c>
      <c r="J182" s="26">
        <f t="shared" si="47"/>
        <v>117374419.44825293</v>
      </c>
      <c r="K182" s="26">
        <f t="shared" si="47"/>
        <v>293436048.62063229</v>
      </c>
      <c r="L182" s="29" t="s">
        <v>286</v>
      </c>
    </row>
    <row r="183" spans="1:15" s="4" customFormat="1" ht="36">
      <c r="A183" s="80" t="s">
        <v>168</v>
      </c>
      <c r="B183" s="80" t="s">
        <v>0</v>
      </c>
      <c r="C183" s="81" t="s">
        <v>473</v>
      </c>
      <c r="D183" s="81" t="s">
        <v>474</v>
      </c>
      <c r="E183" s="81" t="s">
        <v>471</v>
      </c>
      <c r="F183" s="13" t="s">
        <v>475</v>
      </c>
      <c r="G183" s="13" t="s">
        <v>476</v>
      </c>
      <c r="H183" s="13" t="s">
        <v>477</v>
      </c>
      <c r="I183" s="13" t="s">
        <v>479</v>
      </c>
      <c r="J183" s="13" t="s">
        <v>480</v>
      </c>
      <c r="K183" s="81" t="s">
        <v>478</v>
      </c>
      <c r="L183" s="80" t="s">
        <v>177</v>
      </c>
    </row>
    <row r="184" spans="1:15" s="4" customFormat="1">
      <c r="A184" s="80"/>
      <c r="B184" s="80"/>
      <c r="C184" s="81"/>
      <c r="D184" s="81"/>
      <c r="E184" s="81"/>
      <c r="F184" s="14">
        <v>0.5</v>
      </c>
      <c r="G184" s="14">
        <v>0.3</v>
      </c>
      <c r="H184" s="14">
        <v>0.2</v>
      </c>
      <c r="I184" s="14">
        <v>0.6</v>
      </c>
      <c r="J184" s="14">
        <v>0.4</v>
      </c>
      <c r="K184" s="81"/>
      <c r="L184" s="80"/>
    </row>
    <row r="185" spans="1:15" s="4" customFormat="1" ht="12" customHeight="1">
      <c r="A185" s="74" t="s">
        <v>173</v>
      </c>
      <c r="B185" s="42" t="s">
        <v>114</v>
      </c>
      <c r="C185" s="49">
        <v>26144</v>
      </c>
      <c r="D185" s="50">
        <v>0.36899999999999999</v>
      </c>
      <c r="E185" s="51">
        <f t="shared" ref="E185:E195" si="48">D185*C185</f>
        <v>9647.1360000000004</v>
      </c>
      <c r="F185" s="20">
        <f t="shared" ref="F185:F195" si="49">(C185/$C$3)*$H$3*$F$7</f>
        <v>12675231.980387678</v>
      </c>
      <c r="G185" s="20">
        <f t="shared" ref="G185:G195" si="50">(E185/$C$4)*$H$3*$G$7</f>
        <v>9063537.1423206422</v>
      </c>
      <c r="H185" s="20">
        <f t="shared" ref="H185:H195" si="51">$H$3/$L$3*$H$7</f>
        <v>3146788.9908256885</v>
      </c>
      <c r="I185" s="20">
        <f t="shared" ref="I185:I195" si="52">K185*$I$7</f>
        <v>14931334.868120406</v>
      </c>
      <c r="J185" s="20">
        <f t="shared" ref="J185:J195" si="53">K185*$J$7</f>
        <v>9954223.2454136051</v>
      </c>
      <c r="K185" s="20">
        <f t="shared" ref="K185:K195" si="54">F185+G185+H185</f>
        <v>24885558.113534011</v>
      </c>
      <c r="L185" s="42" t="s">
        <v>293</v>
      </c>
    </row>
    <row r="186" spans="1:15" s="4" customFormat="1">
      <c r="A186" s="75"/>
      <c r="B186" s="22" t="s">
        <v>118</v>
      </c>
      <c r="C186" s="49">
        <v>4432</v>
      </c>
      <c r="D186" s="50">
        <v>0.36899999999999999</v>
      </c>
      <c r="E186" s="51">
        <f t="shared" si="48"/>
        <v>1635.4079999999999</v>
      </c>
      <c r="F186" s="20">
        <f t="shared" si="49"/>
        <v>2148738.8363325498</v>
      </c>
      <c r="G186" s="20">
        <f t="shared" si="50"/>
        <v>1536474.7787165346</v>
      </c>
      <c r="H186" s="20">
        <f t="shared" si="51"/>
        <v>3146788.9908256885</v>
      </c>
      <c r="I186" s="20">
        <f t="shared" si="52"/>
        <v>4099201.5635248637</v>
      </c>
      <c r="J186" s="20">
        <f t="shared" si="53"/>
        <v>2732801.0423499094</v>
      </c>
      <c r="K186" s="20">
        <f t="shared" si="54"/>
        <v>6832002.6058747731</v>
      </c>
      <c r="L186" s="22" t="s">
        <v>294</v>
      </c>
    </row>
    <row r="187" spans="1:15" s="4" customFormat="1">
      <c r="A187" s="75"/>
      <c r="B187" s="22" t="s">
        <v>116</v>
      </c>
      <c r="C187" s="49">
        <v>2049</v>
      </c>
      <c r="D187" s="50">
        <v>0.36899999999999999</v>
      </c>
      <c r="E187" s="51">
        <f t="shared" si="48"/>
        <v>756.08100000000002</v>
      </c>
      <c r="F187" s="20">
        <f t="shared" si="49"/>
        <v>993403.85280807654</v>
      </c>
      <c r="G187" s="20">
        <f t="shared" si="50"/>
        <v>710342.24313857849</v>
      </c>
      <c r="H187" s="20">
        <f t="shared" si="51"/>
        <v>3146788.9908256885</v>
      </c>
      <c r="I187" s="20">
        <f t="shared" si="52"/>
        <v>2910321.052063406</v>
      </c>
      <c r="J187" s="20">
        <f t="shared" si="53"/>
        <v>1940214.0347089374</v>
      </c>
      <c r="K187" s="20">
        <f t="shared" si="54"/>
        <v>4850535.0867723431</v>
      </c>
      <c r="L187" s="22" t="s">
        <v>296</v>
      </c>
    </row>
    <row r="188" spans="1:15" s="4" customFormat="1">
      <c r="A188" s="75"/>
      <c r="B188" s="22" t="s">
        <v>115</v>
      </c>
      <c r="C188" s="49">
        <v>6252</v>
      </c>
      <c r="D188" s="50">
        <v>0.36899999999999999</v>
      </c>
      <c r="E188" s="51">
        <f t="shared" si="48"/>
        <v>2306.9879999999998</v>
      </c>
      <c r="F188" s="20">
        <f t="shared" si="49"/>
        <v>3031118.0516135162</v>
      </c>
      <c r="G188" s="20">
        <f t="shared" si="50"/>
        <v>2167427.8692544615</v>
      </c>
      <c r="H188" s="20">
        <f t="shared" si="51"/>
        <v>3146788.9908256885</v>
      </c>
      <c r="I188" s="20">
        <f t="shared" si="52"/>
        <v>5007200.9470161991</v>
      </c>
      <c r="J188" s="20">
        <f t="shared" si="53"/>
        <v>3338133.9646774665</v>
      </c>
      <c r="K188" s="20">
        <f t="shared" si="54"/>
        <v>8345334.9116936661</v>
      </c>
      <c r="L188" s="22" t="s">
        <v>295</v>
      </c>
    </row>
    <row r="189" spans="1:15" ht="12.75" customHeight="1">
      <c r="A189" s="75"/>
      <c r="B189" s="42" t="s">
        <v>110</v>
      </c>
      <c r="C189" s="49">
        <v>3809</v>
      </c>
      <c r="D189" s="50">
        <v>0.36899999999999999</v>
      </c>
      <c r="E189" s="51">
        <f t="shared" si="48"/>
        <v>1405.521</v>
      </c>
      <c r="F189" s="20">
        <f t="shared" si="49"/>
        <v>1846693.6434094501</v>
      </c>
      <c r="G189" s="20">
        <f t="shared" si="50"/>
        <v>1320494.6823400904</v>
      </c>
      <c r="H189" s="20">
        <f t="shared" si="51"/>
        <v>3146788.9908256885</v>
      </c>
      <c r="I189" s="20">
        <f t="shared" si="52"/>
        <v>3788386.3899451373</v>
      </c>
      <c r="J189" s="20">
        <f t="shared" si="53"/>
        <v>2525590.9266300919</v>
      </c>
      <c r="K189" s="20">
        <f t="shared" si="54"/>
        <v>6313977.3165752292</v>
      </c>
      <c r="L189" s="42" t="s">
        <v>289</v>
      </c>
      <c r="N189" s="7"/>
      <c r="O189" s="7"/>
    </row>
    <row r="190" spans="1:15" ht="12.75">
      <c r="A190" s="75"/>
      <c r="B190" s="22" t="s">
        <v>113</v>
      </c>
      <c r="C190" s="49">
        <v>3900</v>
      </c>
      <c r="D190" s="50">
        <v>0.36899999999999999</v>
      </c>
      <c r="E190" s="51">
        <f t="shared" si="48"/>
        <v>1439.1</v>
      </c>
      <c r="F190" s="20">
        <f t="shared" si="49"/>
        <v>1890812.6041734982</v>
      </c>
      <c r="G190" s="20">
        <f t="shared" si="50"/>
        <v>1352042.3368669867</v>
      </c>
      <c r="H190" s="20">
        <f t="shared" si="51"/>
        <v>3146788.9908256885</v>
      </c>
      <c r="I190" s="20">
        <f t="shared" si="52"/>
        <v>3833786.359119704</v>
      </c>
      <c r="J190" s="20">
        <f t="shared" si="53"/>
        <v>2555857.5727464696</v>
      </c>
      <c r="K190" s="20">
        <f t="shared" si="54"/>
        <v>6389643.9318661736</v>
      </c>
      <c r="L190" s="22" t="s">
        <v>292</v>
      </c>
      <c r="N190" s="7"/>
      <c r="O190" s="7"/>
    </row>
    <row r="191" spans="1:15" ht="12.75">
      <c r="A191" s="75"/>
      <c r="B191" s="22" t="s">
        <v>111</v>
      </c>
      <c r="C191" s="49">
        <v>3693</v>
      </c>
      <c r="D191" s="50">
        <v>0.36899999999999999</v>
      </c>
      <c r="E191" s="51">
        <f t="shared" si="48"/>
        <v>1362.7169999999999</v>
      </c>
      <c r="F191" s="20">
        <f t="shared" si="49"/>
        <v>1790454.0890289051</v>
      </c>
      <c r="G191" s="20">
        <f t="shared" si="50"/>
        <v>1280280.0897563542</v>
      </c>
      <c r="H191" s="20">
        <f t="shared" si="51"/>
        <v>3146788.9908256885</v>
      </c>
      <c r="I191" s="20">
        <f t="shared" si="52"/>
        <v>3730513.9017665684</v>
      </c>
      <c r="J191" s="20">
        <f t="shared" si="53"/>
        <v>2487009.2678443789</v>
      </c>
      <c r="K191" s="20">
        <f t="shared" si="54"/>
        <v>6217523.1696109474</v>
      </c>
      <c r="L191" s="22" t="s">
        <v>290</v>
      </c>
      <c r="N191" s="7"/>
      <c r="O191" s="7"/>
    </row>
    <row r="192" spans="1:15" ht="12.75">
      <c r="A192" s="75"/>
      <c r="B192" s="22" t="s">
        <v>112</v>
      </c>
      <c r="C192" s="49">
        <v>1595</v>
      </c>
      <c r="D192" s="50">
        <v>0.36899999999999999</v>
      </c>
      <c r="E192" s="51">
        <f t="shared" si="48"/>
        <v>588.55499999999995</v>
      </c>
      <c r="F192" s="20">
        <f t="shared" si="49"/>
        <v>773293.87273249496</v>
      </c>
      <c r="G192" s="20">
        <f t="shared" si="50"/>
        <v>552950.64802637009</v>
      </c>
      <c r="H192" s="20">
        <f t="shared" si="51"/>
        <v>3146788.9908256885</v>
      </c>
      <c r="I192" s="20">
        <f t="shared" si="52"/>
        <v>2683820.1069507324</v>
      </c>
      <c r="J192" s="20">
        <f t="shared" si="53"/>
        <v>1789213.4046338217</v>
      </c>
      <c r="K192" s="20">
        <f t="shared" si="54"/>
        <v>4473033.5115845539</v>
      </c>
      <c r="L192" s="22" t="s">
        <v>291</v>
      </c>
      <c r="N192" s="7"/>
      <c r="O192" s="7"/>
    </row>
    <row r="193" spans="1:12">
      <c r="A193" s="75"/>
      <c r="B193" s="42" t="s">
        <v>117</v>
      </c>
      <c r="C193" s="49">
        <v>4800</v>
      </c>
      <c r="D193" s="50">
        <v>0.36899999999999999</v>
      </c>
      <c r="E193" s="51">
        <f t="shared" si="48"/>
        <v>1771.2</v>
      </c>
      <c r="F193" s="20">
        <f t="shared" si="49"/>
        <v>2327153.9743673825</v>
      </c>
      <c r="G193" s="20">
        <f t="shared" si="50"/>
        <v>1664052.1069132145</v>
      </c>
      <c r="H193" s="20">
        <f t="shared" si="51"/>
        <v>3146788.9908256885</v>
      </c>
      <c r="I193" s="20">
        <f t="shared" si="52"/>
        <v>4282797.0432637706</v>
      </c>
      <c r="J193" s="20">
        <f t="shared" si="53"/>
        <v>2855198.0288425144</v>
      </c>
      <c r="K193" s="20">
        <f t="shared" si="54"/>
        <v>7137995.072106285</v>
      </c>
      <c r="L193" s="42" t="s">
        <v>297</v>
      </c>
    </row>
    <row r="194" spans="1:12">
      <c r="A194" s="75"/>
      <c r="B194" s="22" t="s">
        <v>119</v>
      </c>
      <c r="C194" s="49">
        <v>2011</v>
      </c>
      <c r="D194" s="50">
        <v>0.36899999999999999</v>
      </c>
      <c r="E194" s="51">
        <f t="shared" si="48"/>
        <v>742.05899999999997</v>
      </c>
      <c r="F194" s="20">
        <f t="shared" si="49"/>
        <v>974980.55051100138</v>
      </c>
      <c r="G194" s="20">
        <f t="shared" si="50"/>
        <v>697168.49729218218</v>
      </c>
      <c r="H194" s="20">
        <f t="shared" si="51"/>
        <v>3146788.9908256885</v>
      </c>
      <c r="I194" s="20">
        <f t="shared" si="52"/>
        <v>2891362.8231773232</v>
      </c>
      <c r="J194" s="20">
        <f t="shared" si="53"/>
        <v>1927575.215451549</v>
      </c>
      <c r="K194" s="20">
        <f t="shared" si="54"/>
        <v>4818938.0386288725</v>
      </c>
      <c r="L194" s="22" t="s">
        <v>298</v>
      </c>
    </row>
    <row r="195" spans="1:12">
      <c r="A195" s="75"/>
      <c r="B195" s="42" t="s">
        <v>348</v>
      </c>
      <c r="C195" s="49">
        <v>3973</v>
      </c>
      <c r="D195" s="50">
        <v>0.36899999999999999</v>
      </c>
      <c r="E195" s="51">
        <f t="shared" si="48"/>
        <v>1466.037</v>
      </c>
      <c r="F195" s="20">
        <f t="shared" si="49"/>
        <v>1926204.7375336692</v>
      </c>
      <c r="G195" s="20">
        <f t="shared" si="50"/>
        <v>1377349.7959929586</v>
      </c>
      <c r="H195" s="20">
        <f t="shared" si="51"/>
        <v>3146788.9908256885</v>
      </c>
      <c r="I195" s="20">
        <f t="shared" si="52"/>
        <v>3870206.1146113891</v>
      </c>
      <c r="J195" s="20">
        <f t="shared" si="53"/>
        <v>2580137.4097409267</v>
      </c>
      <c r="K195" s="20">
        <f t="shared" si="54"/>
        <v>6450343.5243523158</v>
      </c>
      <c r="L195" s="42" t="s">
        <v>299</v>
      </c>
    </row>
    <row r="196" spans="1:12">
      <c r="A196" s="76"/>
      <c r="B196" s="25" t="s">
        <v>120</v>
      </c>
      <c r="C196" s="26">
        <f>SUM(C185:C195)</f>
        <v>62658</v>
      </c>
      <c r="D196" s="27"/>
      <c r="E196" s="26">
        <f>SUM(E185:E195)</f>
        <v>23120.802000000003</v>
      </c>
      <c r="F196" s="26">
        <f>SUM(F185:F195)</f>
        <v>30378086.192898229</v>
      </c>
      <c r="G196" s="26">
        <f>SUM(G185:G195)</f>
        <v>21722120.19061837</v>
      </c>
      <c r="H196" s="26">
        <f>SUM(H185:H195)</f>
        <v>34614678.899082579</v>
      </c>
      <c r="I196" s="26">
        <f t="shared" ref="I196:K196" si="55">SUM(I185:I195)</f>
        <v>52028931.169559494</v>
      </c>
      <c r="J196" s="26">
        <f t="shared" si="55"/>
        <v>34685954.113039672</v>
      </c>
      <c r="K196" s="26">
        <f t="shared" si="55"/>
        <v>86714885.282599181</v>
      </c>
      <c r="L196" s="29" t="s">
        <v>300</v>
      </c>
    </row>
    <row r="197" spans="1:12" s="4" customFormat="1" ht="36">
      <c r="A197" s="80" t="s">
        <v>168</v>
      </c>
      <c r="B197" s="80" t="s">
        <v>0</v>
      </c>
      <c r="C197" s="81" t="s">
        <v>473</v>
      </c>
      <c r="D197" s="81" t="s">
        <v>474</v>
      </c>
      <c r="E197" s="81" t="s">
        <v>471</v>
      </c>
      <c r="F197" s="13" t="s">
        <v>475</v>
      </c>
      <c r="G197" s="13" t="s">
        <v>476</v>
      </c>
      <c r="H197" s="13" t="s">
        <v>477</v>
      </c>
      <c r="I197" s="13" t="s">
        <v>479</v>
      </c>
      <c r="J197" s="13" t="s">
        <v>480</v>
      </c>
      <c r="K197" s="81" t="s">
        <v>478</v>
      </c>
      <c r="L197" s="80" t="s">
        <v>177</v>
      </c>
    </row>
    <row r="198" spans="1:12" s="4" customFormat="1">
      <c r="A198" s="80"/>
      <c r="B198" s="80"/>
      <c r="C198" s="81"/>
      <c r="D198" s="81"/>
      <c r="E198" s="81"/>
      <c r="F198" s="14">
        <v>0.5</v>
      </c>
      <c r="G198" s="14">
        <v>0.3</v>
      </c>
      <c r="H198" s="14">
        <v>0.2</v>
      </c>
      <c r="I198" s="14">
        <v>0.6</v>
      </c>
      <c r="J198" s="14">
        <v>0.4</v>
      </c>
      <c r="K198" s="81"/>
      <c r="L198" s="80"/>
    </row>
    <row r="199" spans="1:12">
      <c r="A199" s="77" t="s">
        <v>351</v>
      </c>
      <c r="B199" s="52" t="s">
        <v>121</v>
      </c>
      <c r="C199" s="49">
        <v>118167</v>
      </c>
      <c r="D199" s="50">
        <v>0.14799999999999999</v>
      </c>
      <c r="E199" s="51">
        <f t="shared" ref="E199:E204" si="56">D199*C199</f>
        <v>17488.716</v>
      </c>
      <c r="F199" s="20">
        <f t="shared" ref="F199:F204" si="57">(C199/$C$3)*$H$3*$F$7</f>
        <v>57290167.435223021</v>
      </c>
      <c r="G199" s="20">
        <f t="shared" ref="G199:G204" si="58">(E199/$C$4)*$H$3*$G$7</f>
        <v>16430744.527442889</v>
      </c>
      <c r="H199" s="20">
        <f t="shared" ref="H199:H204" si="59">$H$3/$L$3*$H$7</f>
        <v>3146788.9908256885</v>
      </c>
      <c r="I199" s="20">
        <f t="shared" ref="I199:I204" si="60">K199*$I$7</f>
        <v>46120620.572094955</v>
      </c>
      <c r="J199" s="20">
        <f t="shared" ref="J199:J204" si="61">K199*$J$7</f>
        <v>30747080.38139664</v>
      </c>
      <c r="K199" s="20">
        <f t="shared" ref="K199:K204" si="62">F199+G199+H199</f>
        <v>76867700.953491598</v>
      </c>
      <c r="L199" s="42" t="s">
        <v>429</v>
      </c>
    </row>
    <row r="200" spans="1:12">
      <c r="A200" s="78"/>
      <c r="B200" s="53" t="s">
        <v>122</v>
      </c>
      <c r="C200" s="49">
        <v>2619</v>
      </c>
      <c r="D200" s="50">
        <v>0.14799999999999999</v>
      </c>
      <c r="E200" s="51">
        <f t="shared" si="56"/>
        <v>387.61199999999997</v>
      </c>
      <c r="F200" s="20">
        <f t="shared" si="57"/>
        <v>1269753.387264203</v>
      </c>
      <c r="G200" s="20">
        <f t="shared" si="58"/>
        <v>364163.59827509307</v>
      </c>
      <c r="H200" s="20">
        <f t="shared" si="59"/>
        <v>3146788.9908256885</v>
      </c>
      <c r="I200" s="20">
        <f t="shared" si="60"/>
        <v>2868423.5858189911</v>
      </c>
      <c r="J200" s="20">
        <f t="shared" si="61"/>
        <v>1912282.390545994</v>
      </c>
      <c r="K200" s="20">
        <f t="shared" si="62"/>
        <v>4780705.9763649851</v>
      </c>
      <c r="L200" s="22" t="s">
        <v>430</v>
      </c>
    </row>
    <row r="201" spans="1:12">
      <c r="A201" s="78"/>
      <c r="B201" s="53" t="s">
        <v>123</v>
      </c>
      <c r="C201" s="49">
        <v>336</v>
      </c>
      <c r="D201" s="50">
        <v>0.14799999999999999</v>
      </c>
      <c r="E201" s="51">
        <f t="shared" si="56"/>
        <v>49.727999999999994</v>
      </c>
      <c r="F201" s="20">
        <f t="shared" si="57"/>
        <v>162900.77820571681</v>
      </c>
      <c r="G201" s="20">
        <f t="shared" si="58"/>
        <v>46719.728530137938</v>
      </c>
      <c r="H201" s="20">
        <f t="shared" si="59"/>
        <v>3146788.9908256885</v>
      </c>
      <c r="I201" s="20">
        <f t="shared" si="60"/>
        <v>2013845.6985369259</v>
      </c>
      <c r="J201" s="20">
        <f t="shared" si="61"/>
        <v>1342563.7990246173</v>
      </c>
      <c r="K201" s="20">
        <f t="shared" si="62"/>
        <v>3356409.4975615432</v>
      </c>
      <c r="L201" s="22" t="s">
        <v>431</v>
      </c>
    </row>
    <row r="202" spans="1:12">
      <c r="A202" s="78"/>
      <c r="B202" s="52" t="s">
        <v>349</v>
      </c>
      <c r="C202" s="49">
        <v>51</v>
      </c>
      <c r="D202" s="50">
        <v>0.14799999999999999</v>
      </c>
      <c r="E202" s="51">
        <f t="shared" si="56"/>
        <v>7.548</v>
      </c>
      <c r="F202" s="20">
        <f t="shared" si="57"/>
        <v>24726.010977653441</v>
      </c>
      <c r="G202" s="20">
        <f t="shared" si="58"/>
        <v>7091.3873661816524</v>
      </c>
      <c r="H202" s="20">
        <f t="shared" si="59"/>
        <v>3146788.9908256885</v>
      </c>
      <c r="I202" s="20">
        <f t="shared" si="60"/>
        <v>1907163.833501714</v>
      </c>
      <c r="J202" s="20">
        <f t="shared" si="61"/>
        <v>1271442.5556678094</v>
      </c>
      <c r="K202" s="20">
        <f t="shared" si="62"/>
        <v>3178606.3891695235</v>
      </c>
      <c r="L202" s="42" t="s">
        <v>301</v>
      </c>
    </row>
    <row r="203" spans="1:12">
      <c r="A203" s="78"/>
      <c r="B203" s="53" t="s">
        <v>125</v>
      </c>
      <c r="C203" s="49">
        <v>1949</v>
      </c>
      <c r="D203" s="50">
        <v>0.14799999999999999</v>
      </c>
      <c r="E203" s="51">
        <f t="shared" si="56"/>
        <v>288.452</v>
      </c>
      <c r="F203" s="20">
        <f t="shared" si="57"/>
        <v>944921.47834208945</v>
      </c>
      <c r="G203" s="20">
        <f t="shared" si="58"/>
        <v>271002.2348370204</v>
      </c>
      <c r="H203" s="20">
        <f t="shared" si="59"/>
        <v>3146788.9908256885</v>
      </c>
      <c r="I203" s="20">
        <f t="shared" si="60"/>
        <v>2617627.6224028789</v>
      </c>
      <c r="J203" s="20">
        <f t="shared" si="61"/>
        <v>1745085.0816019194</v>
      </c>
      <c r="K203" s="20">
        <f t="shared" si="62"/>
        <v>4362712.7040047981</v>
      </c>
      <c r="L203" s="22" t="s">
        <v>433</v>
      </c>
    </row>
    <row r="204" spans="1:12">
      <c r="A204" s="78"/>
      <c r="B204" s="53" t="s">
        <v>124</v>
      </c>
      <c r="C204" s="49">
        <v>657</v>
      </c>
      <c r="D204" s="50">
        <v>0.14799999999999999</v>
      </c>
      <c r="E204" s="51">
        <f t="shared" si="56"/>
        <v>97.23599999999999</v>
      </c>
      <c r="F204" s="20">
        <f t="shared" si="57"/>
        <v>318529.20024153549</v>
      </c>
      <c r="G204" s="20">
        <f t="shared" si="58"/>
        <v>91353.754893751859</v>
      </c>
      <c r="H204" s="20">
        <f t="shared" si="59"/>
        <v>3146788.9908256885</v>
      </c>
      <c r="I204" s="20">
        <f t="shared" si="60"/>
        <v>2134003.1675765854</v>
      </c>
      <c r="J204" s="20">
        <f t="shared" si="61"/>
        <v>1422668.7783843903</v>
      </c>
      <c r="K204" s="20">
        <f t="shared" si="62"/>
        <v>3556671.9459609757</v>
      </c>
      <c r="L204" s="22" t="s">
        <v>432</v>
      </c>
    </row>
    <row r="205" spans="1:12">
      <c r="A205" s="79"/>
      <c r="B205" s="25" t="s">
        <v>128</v>
      </c>
      <c r="C205" s="26">
        <f>SUM(C199:C204)</f>
        <v>123779</v>
      </c>
      <c r="D205" s="28"/>
      <c r="E205" s="26">
        <f>SUM(E199:E204)</f>
        <v>18319.292000000001</v>
      </c>
      <c r="F205" s="26">
        <f>SUM(F199:F204)</f>
        <v>60010998.290254213</v>
      </c>
      <c r="G205" s="26">
        <f>SUM(G199:G204)</f>
        <v>17211075.23134508</v>
      </c>
      <c r="H205" s="26">
        <f>SUM(H199:H204)</f>
        <v>18880733.944954131</v>
      </c>
      <c r="I205" s="26">
        <f t="shared" ref="I205:K205" si="63">SUM(I199:I204)</f>
        <v>57661684.479932047</v>
      </c>
      <c r="J205" s="26">
        <f t="shared" si="63"/>
        <v>38441122.986621365</v>
      </c>
      <c r="K205" s="26">
        <f t="shared" si="63"/>
        <v>96102807.46655342</v>
      </c>
      <c r="L205" s="29" t="s">
        <v>344</v>
      </c>
    </row>
    <row r="206" spans="1:12" s="4" customFormat="1" ht="36">
      <c r="A206" s="80" t="s">
        <v>168</v>
      </c>
      <c r="B206" s="80" t="s">
        <v>0</v>
      </c>
      <c r="C206" s="81" t="s">
        <v>473</v>
      </c>
      <c r="D206" s="81" t="s">
        <v>474</v>
      </c>
      <c r="E206" s="81" t="s">
        <v>471</v>
      </c>
      <c r="F206" s="13" t="s">
        <v>475</v>
      </c>
      <c r="G206" s="13" t="s">
        <v>476</v>
      </c>
      <c r="H206" s="13" t="s">
        <v>477</v>
      </c>
      <c r="I206" s="13" t="s">
        <v>479</v>
      </c>
      <c r="J206" s="13" t="s">
        <v>480</v>
      </c>
      <c r="K206" s="81" t="s">
        <v>478</v>
      </c>
      <c r="L206" s="80" t="s">
        <v>177</v>
      </c>
    </row>
    <row r="207" spans="1:12" s="4" customFormat="1">
      <c r="A207" s="80"/>
      <c r="B207" s="80"/>
      <c r="C207" s="81"/>
      <c r="D207" s="81"/>
      <c r="E207" s="81"/>
      <c r="F207" s="14">
        <v>0.5</v>
      </c>
      <c r="G207" s="14">
        <v>0.3</v>
      </c>
      <c r="H207" s="14">
        <v>0.2</v>
      </c>
      <c r="I207" s="14">
        <v>0.6</v>
      </c>
      <c r="J207" s="14">
        <v>0.4</v>
      </c>
      <c r="K207" s="81"/>
      <c r="L207" s="80"/>
    </row>
    <row r="208" spans="1:12" s="4" customFormat="1" ht="12" customHeight="1">
      <c r="A208" s="74" t="s">
        <v>174</v>
      </c>
      <c r="B208" s="42" t="s">
        <v>435</v>
      </c>
      <c r="C208" s="49">
        <v>14293</v>
      </c>
      <c r="D208" s="50">
        <v>0.49</v>
      </c>
      <c r="E208" s="51">
        <f t="shared" ref="E208:E217" si="64">D208*C208</f>
        <v>7003.57</v>
      </c>
      <c r="F208" s="20">
        <f t="shared" ref="F208:F217" si="65">(C208/$C$3)*$H$3*$F$7</f>
        <v>6929585.7824235419</v>
      </c>
      <c r="G208" s="20">
        <f t="shared" ref="G208:G217" si="66">(E208/$C$4)*$H$3*$G$7</f>
        <v>6579892.3974786475</v>
      </c>
      <c r="H208" s="20">
        <f t="shared" ref="H208:H217" si="67">$H$3/$L$3*$H$7</f>
        <v>3146788.9908256885</v>
      </c>
      <c r="I208" s="20">
        <f t="shared" ref="I208:I217" si="68">K208*$I$7</f>
        <v>9993760.3024367262</v>
      </c>
      <c r="J208" s="20">
        <f t="shared" ref="J208:J217" si="69">K208*$J$7</f>
        <v>6662506.8682911508</v>
      </c>
      <c r="K208" s="20">
        <f t="shared" ref="K208:K217" si="70">F208+G208+H208</f>
        <v>16656267.170727877</v>
      </c>
      <c r="L208" s="42" t="s">
        <v>434</v>
      </c>
    </row>
    <row r="209" spans="1:12" s="4" customFormat="1">
      <c r="A209" s="75"/>
      <c r="B209" s="22" t="s">
        <v>138</v>
      </c>
      <c r="C209" s="49">
        <v>6879</v>
      </c>
      <c r="D209" s="50">
        <v>0.49</v>
      </c>
      <c r="E209" s="51">
        <f t="shared" si="64"/>
        <v>3370.71</v>
      </c>
      <c r="F209" s="20">
        <f t="shared" si="65"/>
        <v>3335102.5395152555</v>
      </c>
      <c r="G209" s="20">
        <f t="shared" si="66"/>
        <v>3166800.5178937675</v>
      </c>
      <c r="H209" s="20">
        <f t="shared" si="67"/>
        <v>3146788.9908256885</v>
      </c>
      <c r="I209" s="20">
        <f t="shared" si="68"/>
        <v>5789215.2289408268</v>
      </c>
      <c r="J209" s="20">
        <f t="shared" si="69"/>
        <v>3859476.819293885</v>
      </c>
      <c r="K209" s="20">
        <f t="shared" si="70"/>
        <v>9648692.0482347123</v>
      </c>
      <c r="L209" s="22" t="s">
        <v>310</v>
      </c>
    </row>
    <row r="210" spans="1:12" s="4" customFormat="1">
      <c r="A210" s="75"/>
      <c r="B210" s="22" t="s">
        <v>136</v>
      </c>
      <c r="C210" s="49">
        <v>4106</v>
      </c>
      <c r="D210" s="50">
        <v>0.49</v>
      </c>
      <c r="E210" s="51">
        <f t="shared" si="64"/>
        <v>2011.94</v>
      </c>
      <c r="F210" s="20">
        <f t="shared" si="65"/>
        <v>1990686.295573432</v>
      </c>
      <c r="G210" s="20">
        <f t="shared" si="66"/>
        <v>1890228.6562686157</v>
      </c>
      <c r="H210" s="20">
        <f t="shared" si="67"/>
        <v>3146788.9908256885</v>
      </c>
      <c r="I210" s="20">
        <f t="shared" si="68"/>
        <v>4216622.3656006409</v>
      </c>
      <c r="J210" s="20">
        <f t="shared" si="69"/>
        <v>2811081.5770670944</v>
      </c>
      <c r="K210" s="20">
        <f t="shared" si="70"/>
        <v>7027703.9426677357</v>
      </c>
      <c r="L210" s="22" t="s">
        <v>306</v>
      </c>
    </row>
    <row r="211" spans="1:12" s="4" customFormat="1">
      <c r="A211" s="75"/>
      <c r="B211" s="22" t="s">
        <v>139</v>
      </c>
      <c r="C211" s="49">
        <v>2816</v>
      </c>
      <c r="D211" s="50">
        <v>0.49</v>
      </c>
      <c r="E211" s="51">
        <f t="shared" si="64"/>
        <v>1379.84</v>
      </c>
      <c r="F211" s="20">
        <f t="shared" si="65"/>
        <v>1365263.6649621979</v>
      </c>
      <c r="G211" s="20">
        <f t="shared" si="66"/>
        <v>1296367.2420975214</v>
      </c>
      <c r="H211" s="20">
        <f t="shared" si="67"/>
        <v>3146788.9908256885</v>
      </c>
      <c r="I211" s="20">
        <f t="shared" si="68"/>
        <v>3485051.9387312448</v>
      </c>
      <c r="J211" s="20">
        <f t="shared" si="69"/>
        <v>2323367.9591541635</v>
      </c>
      <c r="K211" s="20">
        <f t="shared" si="70"/>
        <v>5808419.8978854083</v>
      </c>
      <c r="L211" s="22" t="s">
        <v>308</v>
      </c>
    </row>
    <row r="212" spans="1:12" s="4" customFormat="1">
      <c r="A212" s="75"/>
      <c r="B212" s="22" t="s">
        <v>137</v>
      </c>
      <c r="C212" s="49">
        <v>6781</v>
      </c>
      <c r="D212" s="50">
        <v>0.49</v>
      </c>
      <c r="E212" s="51">
        <f t="shared" si="64"/>
        <v>3322.69</v>
      </c>
      <c r="F212" s="20">
        <f t="shared" si="65"/>
        <v>3287589.812538588</v>
      </c>
      <c r="G212" s="20">
        <f t="shared" si="66"/>
        <v>3121685.4647241808</v>
      </c>
      <c r="H212" s="20">
        <f t="shared" si="67"/>
        <v>3146788.9908256885</v>
      </c>
      <c r="I212" s="20">
        <f t="shared" si="68"/>
        <v>5733638.5608530734</v>
      </c>
      <c r="J212" s="20">
        <f t="shared" si="69"/>
        <v>3822425.7072353829</v>
      </c>
      <c r="K212" s="20">
        <f t="shared" si="70"/>
        <v>9556064.2680884562</v>
      </c>
      <c r="L212" s="22" t="s">
        <v>307</v>
      </c>
    </row>
    <row r="213" spans="1:12" ht="12" customHeight="1">
      <c r="A213" s="75"/>
      <c r="B213" s="42" t="s">
        <v>131</v>
      </c>
      <c r="C213" s="49">
        <v>2148</v>
      </c>
      <c r="D213" s="50">
        <v>0.49</v>
      </c>
      <c r="E213" s="51">
        <f t="shared" si="64"/>
        <v>1052.52</v>
      </c>
      <c r="F213" s="20">
        <f t="shared" si="65"/>
        <v>1041401.4035294038</v>
      </c>
      <c r="G213" s="20">
        <f t="shared" si="66"/>
        <v>988848.3082476831</v>
      </c>
      <c r="H213" s="20">
        <f t="shared" si="67"/>
        <v>3146788.9908256885</v>
      </c>
      <c r="I213" s="20">
        <f t="shared" si="68"/>
        <v>3106223.2215616652</v>
      </c>
      <c r="J213" s="20">
        <f t="shared" si="69"/>
        <v>2070815.4810411104</v>
      </c>
      <c r="K213" s="20">
        <f t="shared" si="70"/>
        <v>5177038.7026027758</v>
      </c>
      <c r="L213" s="42" t="s">
        <v>302</v>
      </c>
    </row>
    <row r="214" spans="1:12">
      <c r="A214" s="75"/>
      <c r="B214" s="22" t="s">
        <v>132</v>
      </c>
      <c r="C214" s="49">
        <v>20766</v>
      </c>
      <c r="D214" s="50">
        <v>0.49</v>
      </c>
      <c r="E214" s="51">
        <f t="shared" si="64"/>
        <v>10175.34</v>
      </c>
      <c r="F214" s="20">
        <f t="shared" si="65"/>
        <v>10067849.88160689</v>
      </c>
      <c r="G214" s="20">
        <f t="shared" si="66"/>
        <v>9559787.6950984113</v>
      </c>
      <c r="H214" s="20">
        <f t="shared" si="67"/>
        <v>3146788.9908256885</v>
      </c>
      <c r="I214" s="20">
        <f t="shared" si="68"/>
        <v>13664655.940518593</v>
      </c>
      <c r="J214" s="20">
        <f t="shared" si="69"/>
        <v>9109770.6270123962</v>
      </c>
      <c r="K214" s="20">
        <f t="shared" si="70"/>
        <v>22774426.56753099</v>
      </c>
      <c r="L214" s="22" t="s">
        <v>436</v>
      </c>
    </row>
    <row r="215" spans="1:12">
      <c r="A215" s="75"/>
      <c r="B215" s="22" t="s">
        <v>133</v>
      </c>
      <c r="C215" s="49">
        <v>18824</v>
      </c>
      <c r="D215" s="50">
        <v>0.49</v>
      </c>
      <c r="E215" s="51">
        <f t="shared" si="64"/>
        <v>9223.76</v>
      </c>
      <c r="F215" s="20">
        <f t="shared" si="65"/>
        <v>9126322.1694774199</v>
      </c>
      <c r="G215" s="20">
        <f t="shared" si="66"/>
        <v>8665773.070043942</v>
      </c>
      <c r="H215" s="20">
        <f t="shared" si="67"/>
        <v>3146788.9908256885</v>
      </c>
      <c r="I215" s="20">
        <f t="shared" si="68"/>
        <v>12563330.538208231</v>
      </c>
      <c r="J215" s="20">
        <f t="shared" si="69"/>
        <v>8375553.6921388209</v>
      </c>
      <c r="K215" s="20">
        <f t="shared" si="70"/>
        <v>20938884.230347052</v>
      </c>
      <c r="L215" s="22" t="s">
        <v>303</v>
      </c>
    </row>
    <row r="216" spans="1:12">
      <c r="A216" s="75"/>
      <c r="B216" s="42" t="s">
        <v>134</v>
      </c>
      <c r="C216" s="49">
        <v>2407</v>
      </c>
      <c r="D216" s="50">
        <v>0.49</v>
      </c>
      <c r="E216" s="51">
        <f t="shared" si="64"/>
        <v>1179.43</v>
      </c>
      <c r="F216" s="20">
        <f t="shared" si="65"/>
        <v>1166970.7533963104</v>
      </c>
      <c r="G216" s="20">
        <f t="shared" si="66"/>
        <v>1108080.9487673061</v>
      </c>
      <c r="H216" s="20">
        <f t="shared" si="67"/>
        <v>3146788.9908256885</v>
      </c>
      <c r="I216" s="20">
        <f t="shared" si="68"/>
        <v>3253104.4157935828</v>
      </c>
      <c r="J216" s="20">
        <f t="shared" si="69"/>
        <v>2168736.2771957219</v>
      </c>
      <c r="K216" s="20">
        <f t="shared" si="70"/>
        <v>5421840.6929893047</v>
      </c>
      <c r="L216" s="42" t="s">
        <v>304</v>
      </c>
    </row>
    <row r="217" spans="1:12">
      <c r="A217" s="75"/>
      <c r="B217" s="22" t="s">
        <v>135</v>
      </c>
      <c r="C217" s="49">
        <v>1942</v>
      </c>
      <c r="D217" s="50">
        <v>0.49</v>
      </c>
      <c r="E217" s="51">
        <f t="shared" si="64"/>
        <v>951.57999999999993</v>
      </c>
      <c r="F217" s="20">
        <f t="shared" si="65"/>
        <v>941527.71212947031</v>
      </c>
      <c r="G217" s="20">
        <f t="shared" si="66"/>
        <v>894014.62505446968</v>
      </c>
      <c r="H217" s="20">
        <f t="shared" si="67"/>
        <v>3146788.9908256885</v>
      </c>
      <c r="I217" s="20">
        <f t="shared" si="68"/>
        <v>2989398.7968057771</v>
      </c>
      <c r="J217" s="20">
        <f t="shared" si="69"/>
        <v>1992932.5312038516</v>
      </c>
      <c r="K217" s="20">
        <f t="shared" si="70"/>
        <v>4982331.3280096287</v>
      </c>
      <c r="L217" s="22" t="s">
        <v>305</v>
      </c>
    </row>
    <row r="218" spans="1:12">
      <c r="A218" s="76"/>
      <c r="B218" s="25" t="s">
        <v>140</v>
      </c>
      <c r="C218" s="26">
        <f>SUM(C208:C217)</f>
        <v>80962</v>
      </c>
      <c r="D218" s="28"/>
      <c r="E218" s="26">
        <f>SUM(E208:E217)</f>
        <v>39671.380000000005</v>
      </c>
      <c r="F218" s="26">
        <f>SUM(F208:F217)</f>
        <v>39252300.015152514</v>
      </c>
      <c r="G218" s="26">
        <f>SUM(G208:G217)</f>
        <v>37271478.925674543</v>
      </c>
      <c r="H218" s="26">
        <f>SUM(H208:H217)</f>
        <v>31467889.908256888</v>
      </c>
      <c r="I218" s="26">
        <f t="shared" ref="I218:K218" si="71">SUM(I208:I217)</f>
        <v>64795001.309450366</v>
      </c>
      <c r="J218" s="26">
        <f t="shared" si="71"/>
        <v>43196667.539633572</v>
      </c>
      <c r="K218" s="26">
        <f t="shared" si="71"/>
        <v>107991668.84908395</v>
      </c>
      <c r="L218" s="29" t="s">
        <v>309</v>
      </c>
    </row>
    <row r="219" spans="1:12" s="4" customFormat="1" ht="36">
      <c r="A219" s="80" t="s">
        <v>168</v>
      </c>
      <c r="B219" s="80" t="s">
        <v>0</v>
      </c>
      <c r="C219" s="81" t="s">
        <v>473</v>
      </c>
      <c r="D219" s="81" t="s">
        <v>474</v>
      </c>
      <c r="E219" s="81" t="s">
        <v>471</v>
      </c>
      <c r="F219" s="13" t="s">
        <v>475</v>
      </c>
      <c r="G219" s="13" t="s">
        <v>476</v>
      </c>
      <c r="H219" s="13" t="s">
        <v>477</v>
      </c>
      <c r="I219" s="13" t="s">
        <v>479</v>
      </c>
      <c r="J219" s="13" t="s">
        <v>480</v>
      </c>
      <c r="K219" s="81" t="s">
        <v>478</v>
      </c>
      <c r="L219" s="80" t="s">
        <v>177</v>
      </c>
    </row>
    <row r="220" spans="1:12" s="4" customFormat="1">
      <c r="A220" s="80"/>
      <c r="B220" s="80"/>
      <c r="C220" s="81"/>
      <c r="D220" s="81"/>
      <c r="E220" s="81"/>
      <c r="F220" s="14">
        <v>0.5</v>
      </c>
      <c r="G220" s="14">
        <v>0.3</v>
      </c>
      <c r="H220" s="14">
        <v>0.2</v>
      </c>
      <c r="I220" s="14">
        <v>0.6</v>
      </c>
      <c r="J220" s="14">
        <v>0.4</v>
      </c>
      <c r="K220" s="81"/>
      <c r="L220" s="80"/>
    </row>
    <row r="221" spans="1:12">
      <c r="A221" s="85"/>
      <c r="B221" s="42" t="s">
        <v>456</v>
      </c>
      <c r="C221" s="54">
        <v>29786</v>
      </c>
      <c r="D221" s="21">
        <v>0.49099999999999999</v>
      </c>
      <c r="E221" s="51">
        <f t="shared" ref="E221:E238" si="72">D221*C221</f>
        <v>14624.925999999999</v>
      </c>
      <c r="F221" s="20">
        <f t="shared" ref="F221:F238" si="73">(C221/$C$3)*$H$3*$F$7</f>
        <v>14440960.058438931</v>
      </c>
      <c r="G221" s="20">
        <f t="shared" ref="G221:G238" si="74">(E221/$C$4)*$H$3*$G$7</f>
        <v>13740198.127681712</v>
      </c>
      <c r="H221" s="20">
        <f t="shared" ref="H221:H238" si="75">$H$3/$L$3*$H$7</f>
        <v>3146788.9908256885</v>
      </c>
      <c r="I221" s="20">
        <f t="shared" ref="I221:I238" si="76">K221*$I$7</f>
        <v>18796768.3061678</v>
      </c>
      <c r="J221" s="20">
        <f t="shared" ref="J221:J238" si="77">K221*$J$7</f>
        <v>12531178.870778535</v>
      </c>
      <c r="K221" s="20">
        <f t="shared" ref="K221:K238" si="78">F221+G221+H221</f>
        <v>31327947.176946335</v>
      </c>
      <c r="L221" s="42" t="s">
        <v>317</v>
      </c>
    </row>
    <row r="222" spans="1:12">
      <c r="A222" s="85"/>
      <c r="B222" s="22" t="s">
        <v>151</v>
      </c>
      <c r="C222" s="54">
        <v>17085</v>
      </c>
      <c r="D222" s="21">
        <v>0.49099999999999999</v>
      </c>
      <c r="E222" s="51">
        <f t="shared" si="72"/>
        <v>8388.7350000000006</v>
      </c>
      <c r="F222" s="20">
        <f t="shared" si="73"/>
        <v>8283213.677513903</v>
      </c>
      <c r="G222" s="20">
        <f t="shared" si="74"/>
        <v>7881262.5062593855</v>
      </c>
      <c r="H222" s="20">
        <f t="shared" si="75"/>
        <v>3146788.9908256885</v>
      </c>
      <c r="I222" s="20">
        <f t="shared" si="76"/>
        <v>11586759.104759386</v>
      </c>
      <c r="J222" s="20">
        <f t="shared" si="77"/>
        <v>7724506.0698395912</v>
      </c>
      <c r="K222" s="20">
        <f t="shared" si="78"/>
        <v>19311265.174598977</v>
      </c>
      <c r="L222" s="22" t="s">
        <v>322</v>
      </c>
    </row>
    <row r="223" spans="1:12">
      <c r="A223" s="85"/>
      <c r="B223" s="22" t="s">
        <v>147</v>
      </c>
      <c r="C223" s="54">
        <v>13430</v>
      </c>
      <c r="D223" s="21">
        <v>0.49099999999999999</v>
      </c>
      <c r="E223" s="51">
        <f t="shared" si="72"/>
        <v>6594.13</v>
      </c>
      <c r="F223" s="20">
        <f t="shared" si="73"/>
        <v>6511182.8907820731</v>
      </c>
      <c r="G223" s="20">
        <f t="shared" si="74"/>
        <v>6195221.2735770307</v>
      </c>
      <c r="H223" s="20">
        <f t="shared" si="75"/>
        <v>3146788.9908256885</v>
      </c>
      <c r="I223" s="20">
        <f t="shared" si="76"/>
        <v>9511915.893110875</v>
      </c>
      <c r="J223" s="20">
        <f t="shared" si="77"/>
        <v>6341277.2620739173</v>
      </c>
      <c r="K223" s="20">
        <f t="shared" si="78"/>
        <v>15853193.155184792</v>
      </c>
      <c r="L223" s="22" t="s">
        <v>319</v>
      </c>
    </row>
    <row r="224" spans="1:12">
      <c r="A224" s="85"/>
      <c r="B224" s="22" t="s">
        <v>152</v>
      </c>
      <c r="C224" s="54">
        <v>14357</v>
      </c>
      <c r="D224" s="21">
        <v>0.49099999999999999</v>
      </c>
      <c r="E224" s="51">
        <f t="shared" si="72"/>
        <v>7049.2870000000003</v>
      </c>
      <c r="F224" s="20">
        <f t="shared" si="73"/>
        <v>6960614.5020817742</v>
      </c>
      <c r="G224" s="20">
        <f t="shared" si="74"/>
        <v>6622843.7695268365</v>
      </c>
      <c r="H224" s="20">
        <f t="shared" si="75"/>
        <v>3146788.9908256885</v>
      </c>
      <c r="I224" s="20">
        <f t="shared" si="76"/>
        <v>10038148.357460579</v>
      </c>
      <c r="J224" s="20">
        <f t="shared" si="77"/>
        <v>6692098.9049737193</v>
      </c>
      <c r="K224" s="20">
        <f t="shared" si="78"/>
        <v>16730247.262434298</v>
      </c>
      <c r="L224" s="22" t="s">
        <v>323</v>
      </c>
    </row>
    <row r="225" spans="1:12">
      <c r="A225" s="85"/>
      <c r="B225" s="22" t="s">
        <v>150</v>
      </c>
      <c r="C225" s="54">
        <v>34924</v>
      </c>
      <c r="D225" s="21">
        <v>0.49099999999999999</v>
      </c>
      <c r="E225" s="51">
        <f t="shared" si="72"/>
        <v>17147.684000000001</v>
      </c>
      <c r="F225" s="20">
        <f t="shared" si="73"/>
        <v>16931984.45850135</v>
      </c>
      <c r="G225" s="20">
        <f t="shared" si="74"/>
        <v>16110343.094445584</v>
      </c>
      <c r="H225" s="20">
        <f t="shared" si="75"/>
        <v>3146788.9908256885</v>
      </c>
      <c r="I225" s="20">
        <f t="shared" si="76"/>
        <v>21713469.926263575</v>
      </c>
      <c r="J225" s="20">
        <f t="shared" si="77"/>
        <v>14475646.61750905</v>
      </c>
      <c r="K225" s="20">
        <f t="shared" si="78"/>
        <v>36189116.543772623</v>
      </c>
      <c r="L225" s="22" t="s">
        <v>457</v>
      </c>
    </row>
    <row r="226" spans="1:12">
      <c r="A226" s="85"/>
      <c r="B226" s="22" t="s">
        <v>149</v>
      </c>
      <c r="C226" s="54">
        <v>26142</v>
      </c>
      <c r="D226" s="21">
        <v>0.49099999999999999</v>
      </c>
      <c r="E226" s="51">
        <f t="shared" si="72"/>
        <v>12835.722</v>
      </c>
      <c r="F226" s="20">
        <f t="shared" si="73"/>
        <v>12674262.332898358</v>
      </c>
      <c r="G226" s="20">
        <f t="shared" si="74"/>
        <v>12059231.164099084</v>
      </c>
      <c r="H226" s="20">
        <f t="shared" si="75"/>
        <v>3146788.9908256885</v>
      </c>
      <c r="I226" s="20">
        <f t="shared" si="76"/>
        <v>16728169.492693877</v>
      </c>
      <c r="J226" s="20">
        <f t="shared" si="77"/>
        <v>11152112.995129252</v>
      </c>
      <c r="K226" s="20">
        <f t="shared" si="78"/>
        <v>27880282.487823129</v>
      </c>
      <c r="L226" s="22" t="s">
        <v>321</v>
      </c>
    </row>
    <row r="227" spans="1:12">
      <c r="A227" s="85"/>
      <c r="B227" s="22" t="s">
        <v>328</v>
      </c>
      <c r="C227" s="54">
        <v>20265</v>
      </c>
      <c r="D227" s="21">
        <v>0.49099999999999999</v>
      </c>
      <c r="E227" s="51">
        <f t="shared" si="72"/>
        <v>9950.1149999999998</v>
      </c>
      <c r="F227" s="20">
        <f t="shared" si="73"/>
        <v>9824953.1855322942</v>
      </c>
      <c r="G227" s="20">
        <f t="shared" si="74"/>
        <v>9348187.5732716676</v>
      </c>
      <c r="H227" s="20">
        <f t="shared" si="75"/>
        <v>3146788.9908256885</v>
      </c>
      <c r="I227" s="20">
        <f t="shared" si="76"/>
        <v>13391957.849777792</v>
      </c>
      <c r="J227" s="20">
        <f t="shared" si="77"/>
        <v>8927971.8998518623</v>
      </c>
      <c r="K227" s="20">
        <f t="shared" si="78"/>
        <v>22319929.749629654</v>
      </c>
      <c r="L227" s="22" t="s">
        <v>326</v>
      </c>
    </row>
    <row r="228" spans="1:12">
      <c r="A228" s="85"/>
      <c r="B228" s="22" t="s">
        <v>153</v>
      </c>
      <c r="C228" s="54">
        <v>7697</v>
      </c>
      <c r="D228" s="21">
        <v>0.49099999999999999</v>
      </c>
      <c r="E228" s="51">
        <f t="shared" si="72"/>
        <v>3779.2269999999999</v>
      </c>
      <c r="F228" s="20">
        <f t="shared" si="73"/>
        <v>3731688.36264703</v>
      </c>
      <c r="G228" s="20">
        <f t="shared" si="74"/>
        <v>3550604.4782369616</v>
      </c>
      <c r="H228" s="20">
        <f t="shared" si="75"/>
        <v>3146788.9908256885</v>
      </c>
      <c r="I228" s="20">
        <f t="shared" si="76"/>
        <v>6257449.0990258073</v>
      </c>
      <c r="J228" s="20">
        <f t="shared" si="77"/>
        <v>4171632.7326838719</v>
      </c>
      <c r="K228" s="20">
        <f t="shared" si="78"/>
        <v>10429081.831709679</v>
      </c>
      <c r="L228" s="22" t="s">
        <v>324</v>
      </c>
    </row>
    <row r="229" spans="1:12">
      <c r="A229" s="85"/>
      <c r="B229" s="22" t="s">
        <v>146</v>
      </c>
      <c r="C229" s="54">
        <v>6653</v>
      </c>
      <c r="D229" s="21">
        <v>0.49099999999999999</v>
      </c>
      <c r="E229" s="51">
        <f t="shared" si="72"/>
        <v>3266.623</v>
      </c>
      <c r="F229" s="20">
        <f t="shared" si="73"/>
        <v>3225532.3732221243</v>
      </c>
      <c r="G229" s="20">
        <f t="shared" si="74"/>
        <v>3069010.2109536845</v>
      </c>
      <c r="H229" s="20">
        <f t="shared" si="75"/>
        <v>3146788.9908256885</v>
      </c>
      <c r="I229" s="20">
        <f t="shared" si="76"/>
        <v>5664798.9450008981</v>
      </c>
      <c r="J229" s="20">
        <f t="shared" si="77"/>
        <v>3776532.6300005987</v>
      </c>
      <c r="K229" s="20">
        <f t="shared" si="78"/>
        <v>9441331.5750014968</v>
      </c>
      <c r="L229" s="22" t="s">
        <v>318</v>
      </c>
    </row>
    <row r="230" spans="1:12">
      <c r="A230" s="85"/>
      <c r="B230" s="22" t="s">
        <v>154</v>
      </c>
      <c r="C230" s="54">
        <v>15099</v>
      </c>
      <c r="D230" s="21">
        <v>0.49099999999999999</v>
      </c>
      <c r="E230" s="51">
        <f t="shared" si="72"/>
        <v>7413.6089999999995</v>
      </c>
      <c r="F230" s="20">
        <f t="shared" si="73"/>
        <v>7320353.7206193991</v>
      </c>
      <c r="G230" s="20">
        <f t="shared" si="74"/>
        <v>6965126.2851630356</v>
      </c>
      <c r="H230" s="20">
        <f t="shared" si="75"/>
        <v>3146788.9908256885</v>
      </c>
      <c r="I230" s="20">
        <f t="shared" si="76"/>
        <v>10459361.397964874</v>
      </c>
      <c r="J230" s="20">
        <f t="shared" si="77"/>
        <v>6972907.5986432498</v>
      </c>
      <c r="K230" s="20">
        <f t="shared" si="78"/>
        <v>17432268.996608123</v>
      </c>
      <c r="L230" s="22" t="s">
        <v>325</v>
      </c>
    </row>
    <row r="231" spans="1:12">
      <c r="A231" s="85"/>
      <c r="B231" s="22" t="s">
        <v>148</v>
      </c>
      <c r="C231" s="54">
        <v>13250</v>
      </c>
      <c r="D231" s="21">
        <v>0.49099999999999999</v>
      </c>
      <c r="E231" s="51">
        <f t="shared" si="72"/>
        <v>6505.75</v>
      </c>
      <c r="F231" s="20">
        <f t="shared" si="73"/>
        <v>6423914.6167432955</v>
      </c>
      <c r="G231" s="20">
        <f t="shared" si="74"/>
        <v>6112187.7792178439</v>
      </c>
      <c r="H231" s="20">
        <f t="shared" si="75"/>
        <v>3146788.9908256885</v>
      </c>
      <c r="I231" s="20">
        <f t="shared" si="76"/>
        <v>9409734.8320720959</v>
      </c>
      <c r="J231" s="20">
        <f t="shared" si="77"/>
        <v>6273156.5547147319</v>
      </c>
      <c r="K231" s="20">
        <f t="shared" si="78"/>
        <v>15682891.386786828</v>
      </c>
      <c r="L231" s="22" t="s">
        <v>320</v>
      </c>
    </row>
    <row r="232" spans="1:12">
      <c r="A232" s="85"/>
      <c r="B232" s="42" t="s">
        <v>494</v>
      </c>
      <c r="C232" s="54">
        <v>6688</v>
      </c>
      <c r="D232" s="21">
        <v>0.49099999999999999</v>
      </c>
      <c r="E232" s="51">
        <f t="shared" si="72"/>
        <v>3283.808</v>
      </c>
      <c r="F232" s="20">
        <f t="shared" si="73"/>
        <v>3242501.2042852198</v>
      </c>
      <c r="G232" s="20">
        <f t="shared" si="74"/>
        <v>3085155.6126346365</v>
      </c>
      <c r="H232" s="20">
        <f t="shared" si="75"/>
        <v>3146788.9908256885</v>
      </c>
      <c r="I232" s="20">
        <f t="shared" si="76"/>
        <v>5684667.4846473262</v>
      </c>
      <c r="J232" s="20">
        <f t="shared" si="77"/>
        <v>3789778.3230982181</v>
      </c>
      <c r="K232" s="20">
        <f t="shared" si="78"/>
        <v>9474445.8077455442</v>
      </c>
      <c r="L232" s="42" t="s">
        <v>311</v>
      </c>
    </row>
    <row r="233" spans="1:12">
      <c r="A233" s="85"/>
      <c r="B233" s="22" t="s">
        <v>143</v>
      </c>
      <c r="C233" s="54">
        <v>11047</v>
      </c>
      <c r="D233" s="21">
        <v>0.49099999999999999</v>
      </c>
      <c r="E233" s="51">
        <f t="shared" si="72"/>
        <v>5424.0770000000002</v>
      </c>
      <c r="F233" s="20">
        <f t="shared" si="73"/>
        <v>5355847.9072575998</v>
      </c>
      <c r="G233" s="20">
        <f t="shared" si="74"/>
        <v>5095950.067699587</v>
      </c>
      <c r="H233" s="20">
        <f t="shared" si="75"/>
        <v>3146788.9908256885</v>
      </c>
      <c r="I233" s="20">
        <f t="shared" si="76"/>
        <v>8159152.1794697251</v>
      </c>
      <c r="J233" s="20">
        <f t="shared" si="77"/>
        <v>5439434.7863131501</v>
      </c>
      <c r="K233" s="20">
        <f t="shared" si="78"/>
        <v>13598586.965782875</v>
      </c>
      <c r="L233" s="22" t="s">
        <v>314</v>
      </c>
    </row>
    <row r="234" spans="1:12">
      <c r="A234" s="85"/>
      <c r="B234" s="22" t="s">
        <v>459</v>
      </c>
      <c r="C234" s="54">
        <v>15844</v>
      </c>
      <c r="D234" s="21">
        <v>0.49099999999999999</v>
      </c>
      <c r="E234" s="51">
        <f t="shared" si="72"/>
        <v>7779.4039999999995</v>
      </c>
      <c r="F234" s="20">
        <f t="shared" si="73"/>
        <v>7681547.4103910029</v>
      </c>
      <c r="G234" s="20">
        <f t="shared" si="74"/>
        <v>7308792.6923718872</v>
      </c>
      <c r="H234" s="20">
        <f t="shared" si="75"/>
        <v>3146788.9908256885</v>
      </c>
      <c r="I234" s="20">
        <f t="shared" si="76"/>
        <v>10882277.456153145</v>
      </c>
      <c r="J234" s="20">
        <f t="shared" si="77"/>
        <v>7254851.6374354307</v>
      </c>
      <c r="K234" s="20">
        <f t="shared" si="78"/>
        <v>18137129.093588576</v>
      </c>
      <c r="L234" s="22" t="s">
        <v>458</v>
      </c>
    </row>
    <row r="235" spans="1:12">
      <c r="A235" s="85"/>
      <c r="B235" s="22" t="s">
        <v>145</v>
      </c>
      <c r="C235" s="54">
        <v>3852</v>
      </c>
      <c r="D235" s="21">
        <v>0.49099999999999999</v>
      </c>
      <c r="E235" s="51">
        <f t="shared" si="72"/>
        <v>1891.3319999999999</v>
      </c>
      <c r="F235" s="20">
        <f t="shared" si="73"/>
        <v>1867541.0644298245</v>
      </c>
      <c r="G235" s="20">
        <f t="shared" si="74"/>
        <v>1776916.779286576</v>
      </c>
      <c r="H235" s="20">
        <f t="shared" si="75"/>
        <v>3146788.9908256885</v>
      </c>
      <c r="I235" s="20">
        <f t="shared" si="76"/>
        <v>4074748.1007252531</v>
      </c>
      <c r="J235" s="20">
        <f t="shared" si="77"/>
        <v>2716498.733816836</v>
      </c>
      <c r="K235" s="20">
        <f t="shared" si="78"/>
        <v>6791246.8345420891</v>
      </c>
      <c r="L235" s="22" t="s">
        <v>316</v>
      </c>
    </row>
    <row r="236" spans="1:12">
      <c r="A236" s="85"/>
      <c r="B236" s="22" t="s">
        <v>141</v>
      </c>
      <c r="C236" s="54">
        <v>14906</v>
      </c>
      <c r="D236" s="21">
        <v>0.49099999999999999</v>
      </c>
      <c r="E236" s="51">
        <f t="shared" si="72"/>
        <v>7318.8459999999995</v>
      </c>
      <c r="F236" s="20">
        <f t="shared" si="73"/>
        <v>7226782.7379000438</v>
      </c>
      <c r="G236" s="20">
        <f t="shared" si="74"/>
        <v>6876095.9273223523</v>
      </c>
      <c r="H236" s="20">
        <f t="shared" si="75"/>
        <v>3146788.9908256885</v>
      </c>
      <c r="I236" s="20">
        <f t="shared" si="76"/>
        <v>10349800.593628848</v>
      </c>
      <c r="J236" s="20">
        <f t="shared" si="77"/>
        <v>6899867.0624192329</v>
      </c>
      <c r="K236" s="20">
        <f t="shared" si="78"/>
        <v>17249667.656048082</v>
      </c>
      <c r="L236" s="22" t="s">
        <v>312</v>
      </c>
    </row>
    <row r="237" spans="1:12">
      <c r="A237" s="85"/>
      <c r="B237" s="22" t="s">
        <v>144</v>
      </c>
      <c r="C237" s="54">
        <v>7526</v>
      </c>
      <c r="D237" s="21">
        <v>0.49099999999999999</v>
      </c>
      <c r="E237" s="51">
        <f t="shared" si="72"/>
        <v>3695.2660000000001</v>
      </c>
      <c r="F237" s="20">
        <f t="shared" si="73"/>
        <v>3648783.5023101922</v>
      </c>
      <c r="G237" s="20">
        <f t="shared" si="74"/>
        <v>3471722.6585957352</v>
      </c>
      <c r="H237" s="20">
        <f t="shared" si="75"/>
        <v>3146788.9908256885</v>
      </c>
      <c r="I237" s="20">
        <f t="shared" si="76"/>
        <v>6160377.0910389693</v>
      </c>
      <c r="J237" s="20">
        <f t="shared" si="77"/>
        <v>4106918.0606926465</v>
      </c>
      <c r="K237" s="20">
        <f t="shared" si="78"/>
        <v>10267295.151731616</v>
      </c>
      <c r="L237" s="22" t="s">
        <v>315</v>
      </c>
    </row>
    <row r="238" spans="1:12">
      <c r="A238" s="85"/>
      <c r="B238" s="22" t="s">
        <v>142</v>
      </c>
      <c r="C238" s="54">
        <v>8478</v>
      </c>
      <c r="D238" s="21">
        <v>0.49099999999999999</v>
      </c>
      <c r="E238" s="51">
        <f t="shared" si="72"/>
        <v>4162.6980000000003</v>
      </c>
      <c r="F238" s="20">
        <f t="shared" si="73"/>
        <v>4110335.70722639</v>
      </c>
      <c r="G238" s="20">
        <f t="shared" si="74"/>
        <v>3910877.5843176516</v>
      </c>
      <c r="H238" s="20">
        <f t="shared" si="75"/>
        <v>3146788.9908256885</v>
      </c>
      <c r="I238" s="20">
        <f t="shared" si="76"/>
        <v>6700801.3694218369</v>
      </c>
      <c r="J238" s="20">
        <f t="shared" si="77"/>
        <v>4467200.9129478922</v>
      </c>
      <c r="K238" s="20">
        <f t="shared" si="78"/>
        <v>11168002.282369729</v>
      </c>
      <c r="L238" s="22" t="s">
        <v>313</v>
      </c>
    </row>
    <row r="239" spans="1:12">
      <c r="A239" s="86"/>
      <c r="B239" s="25" t="s">
        <v>470</v>
      </c>
      <c r="C239" s="26">
        <f>SUM(C221:C238)</f>
        <v>267029</v>
      </c>
      <c r="D239" s="28"/>
      <c r="E239" s="26">
        <f>SUM(E221:E238)</f>
        <v>131111.239</v>
      </c>
      <c r="F239" s="26">
        <f>SUM(F221:F238)</f>
        <v>129461999.7127808</v>
      </c>
      <c r="G239" s="26">
        <f>SUM(G221:G238)</f>
        <v>123179727.58466125</v>
      </c>
      <c r="H239" s="26">
        <f>SUM(H221:H238)</f>
        <v>56642201.834862411</v>
      </c>
      <c r="I239" s="26">
        <f t="shared" ref="I239:K239" si="79">SUM(I221:I238)</f>
        <v>185570357.47938269</v>
      </c>
      <c r="J239" s="26">
        <f t="shared" si="79"/>
        <v>123713571.65292178</v>
      </c>
      <c r="K239" s="26">
        <f t="shared" si="79"/>
        <v>309283929.13230443</v>
      </c>
      <c r="L239" s="29" t="s">
        <v>327</v>
      </c>
    </row>
    <row r="240" spans="1:12" s="4" customFormat="1" ht="36">
      <c r="A240" s="80" t="s">
        <v>168</v>
      </c>
      <c r="B240" s="80" t="s">
        <v>0</v>
      </c>
      <c r="C240" s="81" t="s">
        <v>473</v>
      </c>
      <c r="D240" s="81" t="s">
        <v>474</v>
      </c>
      <c r="E240" s="81" t="s">
        <v>471</v>
      </c>
      <c r="F240" s="13" t="s">
        <v>475</v>
      </c>
      <c r="G240" s="13" t="s">
        <v>476</v>
      </c>
      <c r="H240" s="13" t="s">
        <v>477</v>
      </c>
      <c r="I240" s="13" t="s">
        <v>479</v>
      </c>
      <c r="J240" s="13" t="s">
        <v>480</v>
      </c>
      <c r="K240" s="81" t="s">
        <v>478</v>
      </c>
      <c r="L240" s="80" t="s">
        <v>177</v>
      </c>
    </row>
    <row r="241" spans="1:12" s="4" customFormat="1">
      <c r="A241" s="80"/>
      <c r="B241" s="80"/>
      <c r="C241" s="81"/>
      <c r="D241" s="81"/>
      <c r="E241" s="81"/>
      <c r="F241" s="14">
        <v>0.5</v>
      </c>
      <c r="G241" s="14">
        <v>0.3</v>
      </c>
      <c r="H241" s="14">
        <v>0.2</v>
      </c>
      <c r="I241" s="14">
        <v>0.6</v>
      </c>
      <c r="J241" s="14">
        <v>0.4</v>
      </c>
      <c r="K241" s="81"/>
      <c r="L241" s="80"/>
    </row>
    <row r="242" spans="1:12" s="4" customFormat="1" ht="12" customHeight="1">
      <c r="A242" s="77" t="s">
        <v>354</v>
      </c>
      <c r="B242" s="42" t="s">
        <v>127</v>
      </c>
      <c r="C242" s="54">
        <v>44649</v>
      </c>
      <c r="D242" s="21">
        <v>0.189</v>
      </c>
      <c r="E242" s="51">
        <f t="shared" ref="E242:E244" si="80">D242*C242</f>
        <v>8438.6610000000001</v>
      </c>
      <c r="F242" s="20">
        <f>(C242/$C$3)*$H$3*$F$7</f>
        <v>21646895.375318598</v>
      </c>
      <c r="G242" s="20">
        <f>(E242/$C$4)*$H$3*$G$7</f>
        <v>7928168.2568746451</v>
      </c>
      <c r="H242" s="20">
        <f>$H$3/$L$3*$H$7</f>
        <v>3146788.9908256885</v>
      </c>
      <c r="I242" s="20">
        <f t="shared" ref="I242:I244" si="81">K242*$I$7</f>
        <v>19633111.57381136</v>
      </c>
      <c r="J242" s="20">
        <f t="shared" ref="J242:J244" si="82">K242*$J$7</f>
        <v>13088741.049207576</v>
      </c>
      <c r="K242" s="20">
        <f t="shared" ref="K242:K244" si="83">F242+G242+H242</f>
        <v>32721852.623018935</v>
      </c>
      <c r="L242" s="42" t="s">
        <v>331</v>
      </c>
    </row>
    <row r="243" spans="1:12" ht="12" customHeight="1">
      <c r="A243" s="78"/>
      <c r="B243" s="42" t="s">
        <v>466</v>
      </c>
      <c r="C243" s="54">
        <v>3897</v>
      </c>
      <c r="D243" s="21">
        <v>0.189</v>
      </c>
      <c r="E243" s="51">
        <f t="shared" si="80"/>
        <v>736.53300000000002</v>
      </c>
      <c r="F243" s="20">
        <f>(C243/$C$3)*$H$3*$F$7</f>
        <v>1889358.1329395189</v>
      </c>
      <c r="G243" s="20">
        <f>(E243/$C$4)*$H$3*$G$7</f>
        <v>691976.79000740207</v>
      </c>
      <c r="H243" s="20">
        <f>$H$3/$L$3*$H$7</f>
        <v>3146788.9908256885</v>
      </c>
      <c r="I243" s="20">
        <f t="shared" si="81"/>
        <v>3436874.3482635655</v>
      </c>
      <c r="J243" s="20">
        <f t="shared" si="82"/>
        <v>2291249.5655090436</v>
      </c>
      <c r="K243" s="20">
        <f t="shared" si="83"/>
        <v>5728123.9137726091</v>
      </c>
      <c r="L243" s="42" t="s">
        <v>329</v>
      </c>
    </row>
    <row r="244" spans="1:12">
      <c r="A244" s="78"/>
      <c r="B244" s="42" t="s">
        <v>126</v>
      </c>
      <c r="C244" s="54">
        <v>4715</v>
      </c>
      <c r="D244" s="21">
        <v>0.189</v>
      </c>
      <c r="E244" s="51">
        <f t="shared" si="80"/>
        <v>891.13499999999999</v>
      </c>
      <c r="F244" s="20">
        <f>(C244/$C$3)*$H$3*$F$7</f>
        <v>2285943.9560712939</v>
      </c>
      <c r="G244" s="20">
        <f>(E244/$C$4)*$H$3*$G$7</f>
        <v>837226.21629071108</v>
      </c>
      <c r="H244" s="20">
        <f>$H$3/$L$3*$H$7</f>
        <v>3146788.9908256885</v>
      </c>
      <c r="I244" s="20">
        <f t="shared" si="81"/>
        <v>3761975.497912616</v>
      </c>
      <c r="J244" s="20">
        <f t="shared" si="82"/>
        <v>2507983.6652750778</v>
      </c>
      <c r="K244" s="20">
        <f t="shared" si="83"/>
        <v>6269959.1631876938</v>
      </c>
      <c r="L244" s="42" t="s">
        <v>330</v>
      </c>
    </row>
    <row r="245" spans="1:12">
      <c r="A245" s="79"/>
      <c r="B245" s="25" t="s">
        <v>467</v>
      </c>
      <c r="C245" s="26">
        <f>SUM(C242:C244)</f>
        <v>53261</v>
      </c>
      <c r="D245" s="28"/>
      <c r="E245" s="26">
        <f>SUM(E242:E244)</f>
        <v>10066.329</v>
      </c>
      <c r="F245" s="26">
        <f>SUM(F242:F244)</f>
        <v>25822197.46432941</v>
      </c>
      <c r="G245" s="26">
        <f>SUM(G242:G244)</f>
        <v>9457371.2631727569</v>
      </c>
      <c r="H245" s="26">
        <f>SUM(H242:H244)</f>
        <v>9440366.9724770654</v>
      </c>
      <c r="I245" s="26">
        <f t="shared" ref="I245:K245" si="84">SUM(I242:I244)</f>
        <v>26831961.419987541</v>
      </c>
      <c r="J245" s="26">
        <f t="shared" si="84"/>
        <v>17887974.279991698</v>
      </c>
      <c r="K245" s="26">
        <f t="shared" si="84"/>
        <v>44719935.699979246</v>
      </c>
      <c r="L245" s="29" t="s">
        <v>332</v>
      </c>
    </row>
    <row r="246" spans="1:12" s="4" customFormat="1" ht="36">
      <c r="A246" s="80" t="s">
        <v>168</v>
      </c>
      <c r="B246" s="80" t="s">
        <v>0</v>
      </c>
      <c r="C246" s="81" t="s">
        <v>473</v>
      </c>
      <c r="D246" s="81" t="s">
        <v>474</v>
      </c>
      <c r="E246" s="81" t="s">
        <v>471</v>
      </c>
      <c r="F246" s="13" t="s">
        <v>475</v>
      </c>
      <c r="G246" s="13" t="s">
        <v>476</v>
      </c>
      <c r="H246" s="13" t="s">
        <v>477</v>
      </c>
      <c r="I246" s="13" t="s">
        <v>479</v>
      </c>
      <c r="J246" s="13" t="s">
        <v>480</v>
      </c>
      <c r="K246" s="81" t="s">
        <v>478</v>
      </c>
      <c r="L246" s="80" t="s">
        <v>177</v>
      </c>
    </row>
    <row r="247" spans="1:12" s="4" customFormat="1">
      <c r="A247" s="80"/>
      <c r="B247" s="80"/>
      <c r="C247" s="81"/>
      <c r="D247" s="81"/>
      <c r="E247" s="81"/>
      <c r="F247" s="14">
        <v>0.5</v>
      </c>
      <c r="G247" s="14">
        <v>0.3</v>
      </c>
      <c r="H247" s="14">
        <v>0.2</v>
      </c>
      <c r="I247" s="14">
        <v>0.6</v>
      </c>
      <c r="J247" s="14">
        <v>0.4</v>
      </c>
      <c r="K247" s="81"/>
      <c r="L247" s="80"/>
    </row>
    <row r="248" spans="1:12">
      <c r="A248" s="87" t="s">
        <v>175</v>
      </c>
      <c r="B248" s="42" t="s">
        <v>129</v>
      </c>
      <c r="C248" s="54">
        <v>14543</v>
      </c>
      <c r="D248" s="21">
        <v>0.23699999999999999</v>
      </c>
      <c r="E248" s="51">
        <f t="shared" ref="E248:E249" si="85">D248*C248</f>
        <v>3446.6909999999998</v>
      </c>
      <c r="F248" s="20">
        <f>(C248/$C$3)*$H$3*$F$7</f>
        <v>7050791.7185885105</v>
      </c>
      <c r="G248" s="20">
        <f>(E248/$C$4)*$H$3*$G$7</f>
        <v>3238185.0838012728</v>
      </c>
      <c r="H248" s="20">
        <f>$H$3/$L$3*$H$7</f>
        <v>3146788.9908256885</v>
      </c>
      <c r="I248" s="20">
        <f t="shared" ref="I248:I249" si="86">K248*$I$7</f>
        <v>8061459.4759292826</v>
      </c>
      <c r="J248" s="20">
        <f t="shared" ref="J248:J249" si="87">K248*$J$7</f>
        <v>5374306.3172861896</v>
      </c>
      <c r="K248" s="20">
        <f t="shared" ref="K248:K249" si="88">F248+G248+H248</f>
        <v>13435765.793215472</v>
      </c>
      <c r="L248" s="42" t="s">
        <v>333</v>
      </c>
    </row>
    <row r="249" spans="1:12">
      <c r="A249" s="85"/>
      <c r="B249" s="22" t="s">
        <v>130</v>
      </c>
      <c r="C249" s="55">
        <v>5096</v>
      </c>
      <c r="D249" s="21">
        <v>0.23699999999999999</v>
      </c>
      <c r="E249" s="51">
        <f t="shared" si="85"/>
        <v>1207.752</v>
      </c>
      <c r="F249" s="20">
        <f>(C249/$C$3)*$H$3*$F$7</f>
        <v>2470661.8027867046</v>
      </c>
      <c r="G249" s="20">
        <f>(E249/$C$4)*$H$3*$G$7</f>
        <v>1134689.6229836543</v>
      </c>
      <c r="H249" s="20">
        <f>$H$3/$L$3*$H$7</f>
        <v>3146788.9908256885</v>
      </c>
      <c r="I249" s="20">
        <f t="shared" si="86"/>
        <v>4051284.2499576285</v>
      </c>
      <c r="J249" s="20">
        <f t="shared" si="87"/>
        <v>2700856.166638419</v>
      </c>
      <c r="K249" s="20">
        <f t="shared" si="88"/>
        <v>6752140.4165960476</v>
      </c>
      <c r="L249" s="22" t="s">
        <v>334</v>
      </c>
    </row>
    <row r="250" spans="1:12">
      <c r="A250" s="86"/>
      <c r="B250" s="25" t="s">
        <v>155</v>
      </c>
      <c r="C250" s="26">
        <f>C249+C248</f>
        <v>19639</v>
      </c>
      <c r="D250" s="28"/>
      <c r="E250" s="26">
        <f>E249+E248</f>
        <v>4654.4429999999993</v>
      </c>
      <c r="F250" s="26">
        <f>F249+F248</f>
        <v>9521453.5213752147</v>
      </c>
      <c r="G250" s="26">
        <f>G249+G248</f>
        <v>4372874.7067849273</v>
      </c>
      <c r="H250" s="26">
        <f>H249+H248</f>
        <v>6293577.9816513769</v>
      </c>
      <c r="I250" s="26">
        <f t="shared" ref="I250:K250" si="89">I249+I248</f>
        <v>12112743.725886911</v>
      </c>
      <c r="J250" s="26">
        <f t="shared" si="89"/>
        <v>8075162.4839246087</v>
      </c>
      <c r="K250" s="26">
        <f t="shared" si="89"/>
        <v>20187906.20981152</v>
      </c>
      <c r="L250" s="29" t="s">
        <v>335</v>
      </c>
    </row>
    <row r="251" spans="1:12" s="4" customFormat="1" ht="36">
      <c r="A251" s="80" t="s">
        <v>168</v>
      </c>
      <c r="B251" s="80" t="s">
        <v>0</v>
      </c>
      <c r="C251" s="81" t="s">
        <v>473</v>
      </c>
      <c r="D251" s="81" t="s">
        <v>474</v>
      </c>
      <c r="E251" s="81" t="s">
        <v>471</v>
      </c>
      <c r="F251" s="13" t="s">
        <v>475</v>
      </c>
      <c r="G251" s="13" t="s">
        <v>476</v>
      </c>
      <c r="H251" s="13" t="s">
        <v>477</v>
      </c>
      <c r="I251" s="13" t="s">
        <v>479</v>
      </c>
      <c r="J251" s="13" t="s">
        <v>480</v>
      </c>
      <c r="K251" s="81" t="s">
        <v>478</v>
      </c>
      <c r="L251" s="80" t="s">
        <v>177</v>
      </c>
    </row>
    <row r="252" spans="1:12" s="4" customFormat="1">
      <c r="A252" s="80"/>
      <c r="B252" s="80"/>
      <c r="C252" s="81"/>
      <c r="D252" s="81"/>
      <c r="E252" s="81"/>
      <c r="F252" s="14">
        <v>0.5</v>
      </c>
      <c r="G252" s="14">
        <v>0.3</v>
      </c>
      <c r="H252" s="14">
        <v>0.2</v>
      </c>
      <c r="I252" s="14">
        <v>0.6</v>
      </c>
      <c r="J252" s="14">
        <v>0.4</v>
      </c>
      <c r="K252" s="81"/>
      <c r="L252" s="80"/>
    </row>
    <row r="253" spans="1:12">
      <c r="A253" s="74" t="s">
        <v>176</v>
      </c>
      <c r="B253" s="56" t="s">
        <v>163</v>
      </c>
      <c r="C253" s="57">
        <v>175969</v>
      </c>
      <c r="D253" s="21">
        <v>0.14399999999999999</v>
      </c>
      <c r="E253" s="51">
        <f t="shared" ref="E253:E261" si="90">D253*C253</f>
        <v>25339.535999999996</v>
      </c>
      <c r="F253" s="20">
        <f t="shared" ref="F253:F261" si="91">(C253/$C$3)*$H$3*$F$7</f>
        <v>85313949.524052903</v>
      </c>
      <c r="G253" s="20">
        <f t="shared" ref="G253:G261" si="92">(E253/$C$4)*$H$3*$G$7</f>
        <v>23806632.943204176</v>
      </c>
      <c r="H253" s="20">
        <f t="shared" ref="H253:H261" si="93">$H$3/$L$3*$H$7</f>
        <v>3146788.9908256885</v>
      </c>
      <c r="I253" s="20">
        <f t="shared" ref="I253:I261" si="94">K253*$I$7</f>
        <v>67360422.874849662</v>
      </c>
      <c r="J253" s="20">
        <f t="shared" ref="J253:J261" si="95">K253*$J$7</f>
        <v>44906948.583233111</v>
      </c>
      <c r="K253" s="20">
        <f t="shared" ref="K253:K261" si="96">F253+G253+H253</f>
        <v>112267371.45808277</v>
      </c>
      <c r="L253" s="42" t="s">
        <v>341</v>
      </c>
    </row>
    <row r="254" spans="1:12">
      <c r="A254" s="75"/>
      <c r="B254" s="56" t="s">
        <v>162</v>
      </c>
      <c r="C254" s="57">
        <v>144043</v>
      </c>
      <c r="D254" s="21">
        <v>0.14399999999999999</v>
      </c>
      <c r="E254" s="51">
        <f t="shared" si="90"/>
        <v>20742.191999999999</v>
      </c>
      <c r="F254" s="20">
        <f t="shared" si="91"/>
        <v>69835466.652041852</v>
      </c>
      <c r="G254" s="20">
        <f t="shared" si="92"/>
        <v>19487403.059845541</v>
      </c>
      <c r="H254" s="20">
        <f t="shared" si="93"/>
        <v>3146788.9908256885</v>
      </c>
      <c r="I254" s="20">
        <f t="shared" si="94"/>
        <v>55481795.221627839</v>
      </c>
      <c r="J254" s="20">
        <f t="shared" si="95"/>
        <v>36987863.481085233</v>
      </c>
      <c r="K254" s="20">
        <f t="shared" si="96"/>
        <v>92469658.702713072</v>
      </c>
      <c r="L254" s="42" t="s">
        <v>340</v>
      </c>
    </row>
    <row r="255" spans="1:12">
      <c r="A255" s="75"/>
      <c r="B255" s="56" t="s">
        <v>161</v>
      </c>
      <c r="C255" s="57">
        <v>132674</v>
      </c>
      <c r="D255" s="21">
        <v>0.14399999999999999</v>
      </c>
      <c r="E255" s="51">
        <f t="shared" si="90"/>
        <v>19105.055999999997</v>
      </c>
      <c r="F255" s="20">
        <f t="shared" si="91"/>
        <v>64323505.499003775</v>
      </c>
      <c r="G255" s="20">
        <f t="shared" si="92"/>
        <v>17949304.815658845</v>
      </c>
      <c r="H255" s="20">
        <f t="shared" si="93"/>
        <v>3146788.9908256885</v>
      </c>
      <c r="I255" s="20">
        <f t="shared" si="94"/>
        <v>51251759.583292983</v>
      </c>
      <c r="J255" s="20">
        <f t="shared" si="95"/>
        <v>34167839.72219532</v>
      </c>
      <c r="K255" s="20">
        <f t="shared" si="96"/>
        <v>85419599.305488303</v>
      </c>
      <c r="L255" s="42" t="s">
        <v>339</v>
      </c>
    </row>
    <row r="256" spans="1:12">
      <c r="A256" s="75"/>
      <c r="B256" s="56" t="s">
        <v>157</v>
      </c>
      <c r="C256" s="57">
        <v>47233</v>
      </c>
      <c r="D256" s="21">
        <v>0.14399999999999999</v>
      </c>
      <c r="E256" s="51">
        <f t="shared" si="90"/>
        <v>6801.5519999999997</v>
      </c>
      <c r="F256" s="20">
        <f t="shared" si="91"/>
        <v>22899679.931519706</v>
      </c>
      <c r="G256" s="20">
        <f t="shared" si="92"/>
        <v>6390095.3793359231</v>
      </c>
      <c r="H256" s="20">
        <f t="shared" si="93"/>
        <v>3146788.9908256885</v>
      </c>
      <c r="I256" s="20">
        <f t="shared" si="94"/>
        <v>19461938.581008788</v>
      </c>
      <c r="J256" s="20">
        <f t="shared" si="95"/>
        <v>12974625.720672527</v>
      </c>
      <c r="K256" s="20">
        <f t="shared" si="96"/>
        <v>32436564.301681317</v>
      </c>
      <c r="L256" s="42" t="s">
        <v>337</v>
      </c>
    </row>
    <row r="257" spans="1:21">
      <c r="A257" s="75"/>
      <c r="B257" s="56" t="s">
        <v>164</v>
      </c>
      <c r="C257" s="57">
        <v>117030</v>
      </c>
      <c r="D257" s="21">
        <v>0.14399999999999999</v>
      </c>
      <c r="E257" s="51">
        <f t="shared" si="90"/>
        <v>16852.32</v>
      </c>
      <c r="F257" s="20">
        <f t="shared" si="91"/>
        <v>56738922.837544754</v>
      </c>
      <c r="G257" s="20">
        <f t="shared" si="92"/>
        <v>15832846.997727923</v>
      </c>
      <c r="H257" s="20">
        <f t="shared" si="93"/>
        <v>3146788.9908256885</v>
      </c>
      <c r="I257" s="20">
        <f t="shared" si="94"/>
        <v>45431135.295659013</v>
      </c>
      <c r="J257" s="20">
        <f t="shared" si="95"/>
        <v>30287423.530439343</v>
      </c>
      <c r="K257" s="20">
        <f t="shared" si="96"/>
        <v>75718558.826098353</v>
      </c>
      <c r="L257" s="42" t="s">
        <v>342</v>
      </c>
    </row>
    <row r="258" spans="1:21">
      <c r="A258" s="75"/>
      <c r="B258" s="56" t="s">
        <v>160</v>
      </c>
      <c r="C258" s="57">
        <v>72245</v>
      </c>
      <c r="D258" s="21">
        <v>0.14399999999999999</v>
      </c>
      <c r="E258" s="51">
        <f t="shared" si="90"/>
        <v>10403.279999999999</v>
      </c>
      <c r="F258" s="20">
        <f t="shared" si="91"/>
        <v>35026091.432952411</v>
      </c>
      <c r="G258" s="20">
        <f t="shared" si="92"/>
        <v>9773938.5743044857</v>
      </c>
      <c r="H258" s="20">
        <f t="shared" si="93"/>
        <v>3146788.9908256885</v>
      </c>
      <c r="I258" s="20">
        <f t="shared" si="94"/>
        <v>28768091.398849551</v>
      </c>
      <c r="J258" s="20">
        <f t="shared" si="95"/>
        <v>19178727.599233035</v>
      </c>
      <c r="K258" s="20">
        <f t="shared" si="96"/>
        <v>47946818.998082586</v>
      </c>
      <c r="L258" s="69" t="s">
        <v>386</v>
      </c>
    </row>
    <row r="259" spans="1:21">
      <c r="A259" s="75"/>
      <c r="B259" s="56" t="s">
        <v>158</v>
      </c>
      <c r="C259" s="57">
        <v>46336</v>
      </c>
      <c r="D259" s="21">
        <v>0.14399999999999999</v>
      </c>
      <c r="E259" s="51">
        <f t="shared" si="90"/>
        <v>6672.3839999999991</v>
      </c>
      <c r="F259" s="20">
        <f t="shared" si="91"/>
        <v>22464793.032559801</v>
      </c>
      <c r="G259" s="20">
        <f t="shared" si="92"/>
        <v>6268741.3354415204</v>
      </c>
      <c r="H259" s="20">
        <f t="shared" si="93"/>
        <v>3146788.9908256885</v>
      </c>
      <c r="I259" s="20">
        <f t="shared" si="94"/>
        <v>19128194.015296206</v>
      </c>
      <c r="J259" s="20">
        <f t="shared" si="95"/>
        <v>12752129.343530804</v>
      </c>
      <c r="K259" s="20">
        <f t="shared" si="96"/>
        <v>31880323.35882701</v>
      </c>
      <c r="L259" s="42" t="s">
        <v>385</v>
      </c>
    </row>
    <row r="260" spans="1:21">
      <c r="A260" s="75"/>
      <c r="B260" s="58" t="s">
        <v>156</v>
      </c>
      <c r="C260" s="57">
        <v>78828</v>
      </c>
      <c r="D260" s="21">
        <v>0.14399999999999999</v>
      </c>
      <c r="E260" s="51">
        <f t="shared" si="90"/>
        <v>11351.232</v>
      </c>
      <c r="F260" s="20">
        <f t="shared" si="91"/>
        <v>38217686.144048341</v>
      </c>
      <c r="G260" s="20">
        <f t="shared" si="92"/>
        <v>10664544.673476007</v>
      </c>
      <c r="H260" s="20">
        <f t="shared" si="93"/>
        <v>3146788.9908256885</v>
      </c>
      <c r="I260" s="20">
        <f t="shared" si="94"/>
        <v>31217411.885010019</v>
      </c>
      <c r="J260" s="20">
        <f t="shared" si="95"/>
        <v>20811607.923340015</v>
      </c>
      <c r="K260" s="20">
        <f t="shared" si="96"/>
        <v>52029019.808350034</v>
      </c>
      <c r="L260" s="42" t="s">
        <v>336</v>
      </c>
    </row>
    <row r="261" spans="1:21">
      <c r="A261" s="75"/>
      <c r="B261" s="56" t="s">
        <v>159</v>
      </c>
      <c r="C261" s="57">
        <v>144041</v>
      </c>
      <c r="D261" s="21">
        <v>0.14399999999999999</v>
      </c>
      <c r="E261" s="51">
        <f t="shared" si="90"/>
        <v>20741.903999999999</v>
      </c>
      <c r="F261" s="20">
        <f t="shared" si="91"/>
        <v>69834497.004552543</v>
      </c>
      <c r="G261" s="20">
        <f t="shared" si="92"/>
        <v>19487132.482267179</v>
      </c>
      <c r="H261" s="20">
        <f t="shared" si="93"/>
        <v>3146788.9908256885</v>
      </c>
      <c r="I261" s="20">
        <f t="shared" si="94"/>
        <v>55481051.086587235</v>
      </c>
      <c r="J261" s="20">
        <f t="shared" si="95"/>
        <v>36987367.391058162</v>
      </c>
      <c r="K261" s="20">
        <f t="shared" si="96"/>
        <v>92468418.477645397</v>
      </c>
      <c r="L261" s="42" t="s">
        <v>338</v>
      </c>
    </row>
    <row r="262" spans="1:21">
      <c r="A262" s="75"/>
      <c r="B262" s="25" t="s">
        <v>165</v>
      </c>
      <c r="C262" s="26">
        <f>SUM(C253:C261)</f>
        <v>958399</v>
      </c>
      <c r="D262" s="28"/>
      <c r="E262" s="26">
        <f>SUM(E253:E261)</f>
        <v>138009.45600000001</v>
      </c>
      <c r="F262" s="26">
        <f>SUM(F253:F261)</f>
        <v>464654592.05827612</v>
      </c>
      <c r="G262" s="26">
        <f>SUM(G253:G261)</f>
        <v>129660640.26126161</v>
      </c>
      <c r="H262" s="26">
        <f>SUM(H253:H261)</f>
        <v>28321100.917431198</v>
      </c>
      <c r="I262" s="26">
        <f t="shared" ref="I262:K262" si="97">SUM(I253:I261)</f>
        <v>373581799.94218129</v>
      </c>
      <c r="J262" s="26">
        <f t="shared" si="97"/>
        <v>249054533.29478753</v>
      </c>
      <c r="K262" s="26">
        <f t="shared" si="97"/>
        <v>622636333.23696887</v>
      </c>
      <c r="L262" s="59" t="s">
        <v>343</v>
      </c>
    </row>
    <row r="263" spans="1:21">
      <c r="C263" s="10"/>
      <c r="D263" s="3"/>
      <c r="E263" s="3"/>
      <c r="F263" s="3"/>
      <c r="G263" s="3"/>
      <c r="H263" s="3"/>
      <c r="I263" s="3"/>
      <c r="J263" s="3"/>
      <c r="K263" s="3"/>
    </row>
    <row r="264" spans="1:21" s="1" customFormat="1" ht="20.25" customHeight="1">
      <c r="A264" s="63"/>
      <c r="B264" s="64" t="s">
        <v>492</v>
      </c>
      <c r="C264" s="64"/>
      <c r="D264" s="64"/>
      <c r="E264" s="64"/>
      <c r="F264" s="64"/>
      <c r="G264" s="64"/>
      <c r="H264" s="64"/>
      <c r="I264" s="64"/>
      <c r="J264" s="64" t="s">
        <v>493</v>
      </c>
      <c r="K264" s="64"/>
      <c r="L264" s="64"/>
      <c r="M264" s="65"/>
      <c r="N264" s="65"/>
      <c r="O264" s="65"/>
      <c r="P264" s="65"/>
      <c r="Q264" s="66" t="s">
        <v>493</v>
      </c>
      <c r="R264" s="66"/>
      <c r="S264" s="66"/>
      <c r="T264" s="65"/>
      <c r="U264" s="67">
        <f>T280+U283</f>
        <v>0</v>
      </c>
    </row>
    <row r="265" spans="1:21">
      <c r="C265" s="10"/>
      <c r="D265" s="3"/>
      <c r="E265" s="3"/>
      <c r="F265" s="3"/>
      <c r="G265" s="3"/>
      <c r="H265" s="3"/>
      <c r="I265" s="3"/>
      <c r="J265" s="3"/>
      <c r="K265" s="3"/>
    </row>
    <row r="266" spans="1:21">
      <c r="C266" s="10"/>
      <c r="D266" s="3"/>
      <c r="E266" s="3"/>
      <c r="F266" s="3"/>
      <c r="G266" s="3"/>
      <c r="H266" s="3"/>
      <c r="I266" s="3"/>
      <c r="J266" s="3"/>
      <c r="K266" s="3"/>
    </row>
    <row r="267" spans="1:21">
      <c r="C267" s="10"/>
      <c r="D267" s="3"/>
      <c r="E267" s="3"/>
      <c r="F267" s="3"/>
      <c r="G267" s="3"/>
      <c r="H267" s="3"/>
      <c r="I267" s="3"/>
      <c r="J267" s="3"/>
      <c r="K267" s="3"/>
    </row>
    <row r="268" spans="1:21">
      <c r="A268" s="15" t="s">
        <v>484</v>
      </c>
      <c r="B268" s="16" t="s">
        <v>489</v>
      </c>
      <c r="C268" s="10"/>
      <c r="D268" s="3"/>
      <c r="E268" s="3"/>
      <c r="F268" s="3"/>
      <c r="G268" s="3"/>
      <c r="H268" s="3"/>
      <c r="I268" s="3"/>
      <c r="J268" s="3"/>
      <c r="K268" s="3"/>
    </row>
    <row r="269" spans="1:21">
      <c r="A269" s="15" t="s">
        <v>485</v>
      </c>
      <c r="B269" s="16" t="s">
        <v>487</v>
      </c>
      <c r="C269" s="10"/>
      <c r="D269" s="3"/>
      <c r="E269" s="3"/>
      <c r="F269" s="3"/>
      <c r="G269" s="3"/>
      <c r="H269" s="3"/>
      <c r="I269" s="3"/>
      <c r="J269" s="3"/>
      <c r="K269" s="3"/>
    </row>
    <row r="270" spans="1:21">
      <c r="A270" s="15" t="s">
        <v>486</v>
      </c>
      <c r="B270" s="16" t="s">
        <v>488</v>
      </c>
      <c r="C270" s="10"/>
      <c r="D270" s="3"/>
      <c r="E270" s="3"/>
      <c r="F270" s="3"/>
      <c r="G270" s="3"/>
      <c r="H270" s="3"/>
      <c r="I270" s="3"/>
      <c r="J270" s="3"/>
      <c r="K270" s="3"/>
    </row>
    <row r="271" spans="1:21">
      <c r="A271" s="15" t="s">
        <v>490</v>
      </c>
      <c r="B271" s="16" t="s">
        <v>510</v>
      </c>
      <c r="C271" s="10"/>
      <c r="D271" s="3"/>
      <c r="E271" s="3"/>
      <c r="F271" s="3"/>
      <c r="G271" s="3"/>
      <c r="H271" s="3"/>
      <c r="I271" s="3"/>
      <c r="J271" s="3"/>
      <c r="K271" s="3"/>
    </row>
    <row r="272" spans="1:21">
      <c r="C272" s="10"/>
      <c r="D272" s="3"/>
      <c r="E272" s="3"/>
      <c r="F272" s="3"/>
      <c r="G272" s="3"/>
      <c r="H272" s="3"/>
      <c r="I272" s="3"/>
      <c r="J272" s="3"/>
      <c r="K272" s="3"/>
    </row>
    <row r="273" spans="1:11">
      <c r="C273" s="10"/>
      <c r="D273" s="3"/>
      <c r="E273" s="3"/>
      <c r="F273" s="3"/>
      <c r="G273" s="3"/>
      <c r="H273" s="3"/>
      <c r="I273" s="3"/>
      <c r="J273" s="3"/>
      <c r="K273" s="3"/>
    </row>
    <row r="274" spans="1:11">
      <c r="A274" s="70" t="s">
        <v>495</v>
      </c>
      <c r="C274" s="10"/>
      <c r="D274" s="3"/>
      <c r="E274" s="3"/>
      <c r="F274" s="3"/>
      <c r="G274" s="3"/>
      <c r="H274" s="3"/>
      <c r="I274" s="3"/>
      <c r="J274" s="3"/>
      <c r="K274" s="3"/>
    </row>
    <row r="275" spans="1:11">
      <c r="C275" s="10"/>
      <c r="D275" s="3"/>
      <c r="E275" s="60"/>
      <c r="F275" s="61"/>
      <c r="G275" s="61"/>
      <c r="H275" s="61"/>
      <c r="I275" s="61"/>
      <c r="J275" s="61"/>
      <c r="K275" s="61"/>
    </row>
    <row r="276" spans="1:11">
      <c r="B276" s="3" t="s">
        <v>499</v>
      </c>
      <c r="C276" s="18" t="s">
        <v>500</v>
      </c>
      <c r="G276" s="12"/>
      <c r="H276" s="12"/>
      <c r="I276" s="12"/>
      <c r="J276" s="12"/>
      <c r="K276" s="12"/>
    </row>
    <row r="277" spans="1:11">
      <c r="G277" s="12"/>
      <c r="H277" s="12"/>
      <c r="I277" s="12"/>
      <c r="J277" s="12"/>
      <c r="K277" s="12"/>
    </row>
    <row r="278" spans="1:11">
      <c r="G278" s="12"/>
      <c r="H278" s="12"/>
      <c r="I278" s="12"/>
      <c r="J278" s="12"/>
      <c r="K278" s="12"/>
    </row>
    <row r="279" spans="1:11">
      <c r="B279" s="3" t="s">
        <v>496</v>
      </c>
      <c r="C279" s="71" t="s">
        <v>497</v>
      </c>
      <c r="D279" s="71"/>
      <c r="E279" s="71"/>
      <c r="F279" s="12" t="s">
        <v>507</v>
      </c>
    </row>
    <row r="280" spans="1:11">
      <c r="C280" s="73" t="s">
        <v>503</v>
      </c>
      <c r="D280" s="73"/>
      <c r="E280" s="73"/>
      <c r="F280" s="12"/>
    </row>
    <row r="282" spans="1:11">
      <c r="B282" s="3" t="s">
        <v>498</v>
      </c>
      <c r="C282" s="71" t="s">
        <v>501</v>
      </c>
      <c r="D282" s="71"/>
      <c r="E282" s="71"/>
      <c r="F282" s="12" t="s">
        <v>508</v>
      </c>
    </row>
    <row r="283" spans="1:11">
      <c r="C283" s="72" t="s">
        <v>502</v>
      </c>
      <c r="D283" s="72"/>
      <c r="E283" s="72"/>
    </row>
    <row r="285" spans="1:11">
      <c r="B285" s="3" t="s">
        <v>504</v>
      </c>
      <c r="C285" s="71" t="s">
        <v>506</v>
      </c>
      <c r="D285" s="71"/>
      <c r="E285" s="71"/>
      <c r="F285" s="6" t="s">
        <v>509</v>
      </c>
    </row>
    <row r="286" spans="1:11">
      <c r="C286" s="72" t="s">
        <v>505</v>
      </c>
      <c r="D286" s="72"/>
      <c r="E286" s="72"/>
    </row>
  </sheetData>
  <sortState ref="B178:D185">
    <sortCondition ref="B178"/>
  </sortState>
  <mergeCells count="110">
    <mergeCell ref="L6:L7"/>
    <mergeCell ref="K6:K7"/>
    <mergeCell ref="E6:E7"/>
    <mergeCell ref="D6:D7"/>
    <mergeCell ref="C6:C7"/>
    <mergeCell ref="B6:B7"/>
    <mergeCell ref="A6:A7"/>
    <mergeCell ref="A40:A41"/>
    <mergeCell ref="B40:B41"/>
    <mergeCell ref="C40:C41"/>
    <mergeCell ref="D40:D41"/>
    <mergeCell ref="E40:E41"/>
    <mergeCell ref="K40:K41"/>
    <mergeCell ref="L40:L41"/>
    <mergeCell ref="K70:K71"/>
    <mergeCell ref="L70:L71"/>
    <mergeCell ref="A99:A100"/>
    <mergeCell ref="B99:B100"/>
    <mergeCell ref="C99:C100"/>
    <mergeCell ref="D99:D100"/>
    <mergeCell ref="E99:E100"/>
    <mergeCell ref="K99:K100"/>
    <mergeCell ref="L99:L100"/>
    <mergeCell ref="A70:A71"/>
    <mergeCell ref="B70:B71"/>
    <mergeCell ref="C70:C71"/>
    <mergeCell ref="D70:D71"/>
    <mergeCell ref="E70:E71"/>
    <mergeCell ref="K131:K132"/>
    <mergeCell ref="L131:L132"/>
    <mergeCell ref="A155:A156"/>
    <mergeCell ref="B155:B156"/>
    <mergeCell ref="C155:C156"/>
    <mergeCell ref="D155:D156"/>
    <mergeCell ref="E155:E156"/>
    <mergeCell ref="K155:K156"/>
    <mergeCell ref="L155:L156"/>
    <mergeCell ref="A131:A132"/>
    <mergeCell ref="B131:B132"/>
    <mergeCell ref="C131:C132"/>
    <mergeCell ref="D131:D132"/>
    <mergeCell ref="E131:E132"/>
    <mergeCell ref="K183:K184"/>
    <mergeCell ref="L183:L184"/>
    <mergeCell ref="A197:A198"/>
    <mergeCell ref="B197:B198"/>
    <mergeCell ref="C197:C198"/>
    <mergeCell ref="D197:D198"/>
    <mergeCell ref="E197:E198"/>
    <mergeCell ref="K197:K198"/>
    <mergeCell ref="L197:L198"/>
    <mergeCell ref="A183:A184"/>
    <mergeCell ref="B183:B184"/>
    <mergeCell ref="C183:C184"/>
    <mergeCell ref="D183:D184"/>
    <mergeCell ref="E183:E184"/>
    <mergeCell ref="K206:K207"/>
    <mergeCell ref="L206:L207"/>
    <mergeCell ref="A219:A220"/>
    <mergeCell ref="B219:B220"/>
    <mergeCell ref="C219:C220"/>
    <mergeCell ref="D219:D220"/>
    <mergeCell ref="E219:E220"/>
    <mergeCell ref="K219:K220"/>
    <mergeCell ref="L219:L220"/>
    <mergeCell ref="K251:K252"/>
    <mergeCell ref="L251:L252"/>
    <mergeCell ref="A8:A39"/>
    <mergeCell ref="A42:A69"/>
    <mergeCell ref="A101:A130"/>
    <mergeCell ref="A133:A154"/>
    <mergeCell ref="A199:A205"/>
    <mergeCell ref="A221:A239"/>
    <mergeCell ref="A248:A250"/>
    <mergeCell ref="A240:A241"/>
    <mergeCell ref="B240:B241"/>
    <mergeCell ref="C240:C241"/>
    <mergeCell ref="D240:D241"/>
    <mergeCell ref="E240:E241"/>
    <mergeCell ref="K240:K241"/>
    <mergeCell ref="L240:L241"/>
    <mergeCell ref="A246:A247"/>
    <mergeCell ref="B246:B247"/>
    <mergeCell ref="C246:C247"/>
    <mergeCell ref="D246:D247"/>
    <mergeCell ref="E246:E247"/>
    <mergeCell ref="K246:K247"/>
    <mergeCell ref="L246:L247"/>
    <mergeCell ref="A206:A207"/>
    <mergeCell ref="C282:E282"/>
    <mergeCell ref="C283:E283"/>
    <mergeCell ref="C280:E280"/>
    <mergeCell ref="C279:E279"/>
    <mergeCell ref="C285:E285"/>
    <mergeCell ref="C286:E286"/>
    <mergeCell ref="A253:A262"/>
    <mergeCell ref="A72:A98"/>
    <mergeCell ref="A157:A182"/>
    <mergeCell ref="A185:A196"/>
    <mergeCell ref="A208:A218"/>
    <mergeCell ref="A242:A245"/>
    <mergeCell ref="A251:A252"/>
    <mergeCell ref="B251:B252"/>
    <mergeCell ref="C251:C252"/>
    <mergeCell ref="D251:D252"/>
    <mergeCell ref="E251:E252"/>
    <mergeCell ref="B206:B207"/>
    <mergeCell ref="C206:C207"/>
    <mergeCell ref="D206:D207"/>
    <mergeCell ref="E206:E207"/>
  </mergeCells>
  <pageMargins left="0.39370078740157483" right="0.39370078740157483" top="0.39370078740157483" bottom="0.39370078740157483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FRD 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Alassane Yero Ba</dc:creator>
  <cp:lastModifiedBy>admin</cp:lastModifiedBy>
  <cp:lastPrinted>2016-03-30T20:21:28Z</cp:lastPrinted>
  <dcterms:created xsi:type="dcterms:W3CDTF">2014-05-21T10:31:14Z</dcterms:created>
  <dcterms:modified xsi:type="dcterms:W3CDTF">2016-05-04T10:34:18Z</dcterms:modified>
</cp:coreProperties>
</file>