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1595" windowHeight="6150" tabRatio="694" firstSheet="2" activeTab="2"/>
  </bookViews>
  <sheets>
    <sheet name="distribué 30 juin" sheetId="1" r:id="rId1"/>
    <sheet name="ajout 100mum" sheetId="2" r:id="rId2"/>
    <sheet name="FRD 2011" sheetId="5" r:id="rId3"/>
  </sheets>
  <definedNames>
    <definedName name="_xlnm.Print_Area" localSheetId="2">'FRD 2011'!$A$1:$Q$243</definedName>
  </definedNames>
  <calcPr calcId="124519"/>
</workbook>
</file>

<file path=xl/calcChain.xml><?xml version="1.0" encoding="utf-8"?>
<calcChain xmlns="http://schemas.openxmlformats.org/spreadsheetml/2006/main">
  <c r="S1" i="5"/>
  <c r="E3" s="1"/>
  <c r="I168" s="1"/>
  <c r="Q7"/>
  <c r="I169"/>
  <c r="I173"/>
  <c r="I175"/>
  <c r="I179"/>
  <c r="I181"/>
  <c r="I183"/>
  <c r="I185"/>
  <c r="I187"/>
  <c r="I189"/>
  <c r="I191"/>
  <c r="I193"/>
  <c r="I195"/>
  <c r="I197"/>
  <c r="I199"/>
  <c r="I201"/>
  <c r="I203"/>
  <c r="I207"/>
  <c r="I209"/>
  <c r="I211"/>
  <c r="I213"/>
  <c r="I215"/>
  <c r="I217"/>
  <c r="I219"/>
  <c r="I221"/>
  <c r="I223"/>
  <c r="I228"/>
  <c r="I230"/>
  <c r="I232"/>
  <c r="I234"/>
  <c r="I236"/>
  <c r="Q5"/>
  <c r="Q4"/>
  <c r="F238"/>
  <c r="G238" s="1"/>
  <c r="C238"/>
  <c r="D238"/>
  <c r="G2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8"/>
  <c r="G179"/>
  <c r="G180"/>
  <c r="G18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3"/>
  <c r="H233" s="1"/>
  <c r="G234"/>
  <c r="H234" s="1"/>
  <c r="G235"/>
  <c r="H235" s="1"/>
  <c r="G236"/>
  <c r="H236" s="1"/>
  <c r="G237"/>
  <c r="H237" s="1"/>
  <c r="P3"/>
  <c r="M19"/>
  <c r="M24"/>
  <c r="M27"/>
  <c r="M33"/>
  <c r="M37"/>
  <c r="M41"/>
  <c r="M43"/>
  <c r="M45"/>
  <c r="M47"/>
  <c r="M49"/>
  <c r="M51"/>
  <c r="M53"/>
  <c r="M55"/>
  <c r="M57"/>
  <c r="M59"/>
  <c r="M61"/>
  <c r="M63"/>
  <c r="M65"/>
  <c r="M69"/>
  <c r="M71"/>
  <c r="M73"/>
  <c r="M75"/>
  <c r="M77"/>
  <c r="M79"/>
  <c r="M81"/>
  <c r="M83"/>
  <c r="M85"/>
  <c r="M87"/>
  <c r="M89"/>
  <c r="M91"/>
  <c r="M93"/>
  <c r="M97"/>
  <c r="M99"/>
  <c r="M101"/>
  <c r="M103"/>
  <c r="M105"/>
  <c r="M107"/>
  <c r="M109"/>
  <c r="M111"/>
  <c r="M113"/>
  <c r="M115"/>
  <c r="M117"/>
  <c r="M119"/>
  <c r="M121"/>
  <c r="M123"/>
  <c r="M125"/>
  <c r="M129"/>
  <c r="M131"/>
  <c r="M133"/>
  <c r="M135"/>
  <c r="M137"/>
  <c r="M139"/>
  <c r="M141"/>
  <c r="M143"/>
  <c r="M145"/>
  <c r="M147"/>
  <c r="M151"/>
  <c r="M153"/>
  <c r="M155"/>
  <c r="M157"/>
  <c r="M159"/>
  <c r="M161"/>
  <c r="M163"/>
  <c r="M165"/>
  <c r="M167"/>
  <c r="M169"/>
  <c r="M171"/>
  <c r="M173"/>
  <c r="M175"/>
  <c r="M179"/>
  <c r="M181"/>
  <c r="M183"/>
  <c r="M185"/>
  <c r="M187"/>
  <c r="M189"/>
  <c r="M191"/>
  <c r="M193"/>
  <c r="M195"/>
  <c r="M197"/>
  <c r="M199"/>
  <c r="M201"/>
  <c r="M203"/>
  <c r="M207"/>
  <c r="M209"/>
  <c r="M211"/>
  <c r="M213"/>
  <c r="M215"/>
  <c r="M217"/>
  <c r="M219"/>
  <c r="M221"/>
  <c r="M223"/>
  <c r="M228"/>
  <c r="M230"/>
  <c r="M236"/>
  <c r="E238"/>
  <c r="M3" s="1"/>
  <c r="AQ2"/>
  <c r="AQ1"/>
  <c r="O7"/>
  <c r="U1"/>
  <c r="K7"/>
  <c r="E239"/>
  <c r="D239"/>
  <c r="P2" s="1"/>
  <c r="C239"/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8"/>
  <c r="E225" i="2"/>
  <c r="D225"/>
  <c r="C225"/>
  <c r="F224"/>
  <c r="G224" s="1"/>
  <c r="C224"/>
  <c r="D22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O3"/>
  <c r="L8" s="1"/>
  <c r="E224"/>
  <c r="J3" s="1"/>
  <c r="I8"/>
  <c r="L9"/>
  <c r="I9"/>
  <c r="L10"/>
  <c r="I10"/>
  <c r="L11"/>
  <c r="I11"/>
  <c r="L12"/>
  <c r="I12"/>
  <c r="L13"/>
  <c r="I13"/>
  <c r="L14"/>
  <c r="I14"/>
  <c r="L15"/>
  <c r="I15"/>
  <c r="L16"/>
  <c r="I16"/>
  <c r="L17"/>
  <c r="I17"/>
  <c r="L18"/>
  <c r="I18"/>
  <c r="L19"/>
  <c r="I19"/>
  <c r="L20"/>
  <c r="I20"/>
  <c r="L21"/>
  <c r="I21"/>
  <c r="L22"/>
  <c r="I22"/>
  <c r="L23"/>
  <c r="I23"/>
  <c r="L24"/>
  <c r="I24"/>
  <c r="L25"/>
  <c r="I25"/>
  <c r="L26"/>
  <c r="I26"/>
  <c r="L27"/>
  <c r="I27"/>
  <c r="L28"/>
  <c r="I28"/>
  <c r="L29"/>
  <c r="I29"/>
  <c r="L30"/>
  <c r="I30"/>
  <c r="L31"/>
  <c r="I31"/>
  <c r="L32"/>
  <c r="I32"/>
  <c r="L33"/>
  <c r="I33"/>
  <c r="L34"/>
  <c r="I34"/>
  <c r="L35"/>
  <c r="I35"/>
  <c r="L36"/>
  <c r="I36"/>
  <c r="L37"/>
  <c r="I37"/>
  <c r="L38"/>
  <c r="I38"/>
  <c r="L39"/>
  <c r="I39"/>
  <c r="L40"/>
  <c r="I40"/>
  <c r="L41"/>
  <c r="I41"/>
  <c r="L42"/>
  <c r="I42"/>
  <c r="L43"/>
  <c r="I43"/>
  <c r="L44"/>
  <c r="I44"/>
  <c r="L45"/>
  <c r="I45"/>
  <c r="L46"/>
  <c r="I46"/>
  <c r="L47"/>
  <c r="I47"/>
  <c r="L48"/>
  <c r="I48"/>
  <c r="L49"/>
  <c r="I49"/>
  <c r="L50"/>
  <c r="I50"/>
  <c r="L51"/>
  <c r="I51"/>
  <c r="L52"/>
  <c r="I52"/>
  <c r="L53"/>
  <c r="I53"/>
  <c r="L54"/>
  <c r="I54"/>
  <c r="L55"/>
  <c r="I55"/>
  <c r="L56"/>
  <c r="I56"/>
  <c r="L57"/>
  <c r="I57"/>
  <c r="L58"/>
  <c r="I58"/>
  <c r="L59"/>
  <c r="I59"/>
  <c r="L60"/>
  <c r="I60"/>
  <c r="L61"/>
  <c r="I61"/>
  <c r="L62"/>
  <c r="I62"/>
  <c r="L63"/>
  <c r="I63"/>
  <c r="L64"/>
  <c r="I64"/>
  <c r="L65"/>
  <c r="I65"/>
  <c r="L66"/>
  <c r="I66"/>
  <c r="L67"/>
  <c r="I67"/>
  <c r="L68"/>
  <c r="I68"/>
  <c r="L69"/>
  <c r="I69"/>
  <c r="L70"/>
  <c r="I70"/>
  <c r="L71"/>
  <c r="I71"/>
  <c r="L72"/>
  <c r="I72"/>
  <c r="L73"/>
  <c r="I73"/>
  <c r="L74"/>
  <c r="I74"/>
  <c r="L75"/>
  <c r="I75"/>
  <c r="L76"/>
  <c r="I76"/>
  <c r="L77"/>
  <c r="I77"/>
  <c r="L78"/>
  <c r="I78"/>
  <c r="L79"/>
  <c r="I79"/>
  <c r="L80"/>
  <c r="I80"/>
  <c r="L81"/>
  <c r="I81"/>
  <c r="L82"/>
  <c r="I82"/>
  <c r="L83"/>
  <c r="I83"/>
  <c r="L84"/>
  <c r="I84"/>
  <c r="L85"/>
  <c r="I85"/>
  <c r="L86"/>
  <c r="I86"/>
  <c r="L87"/>
  <c r="I87"/>
  <c r="L88"/>
  <c r="I88"/>
  <c r="L89"/>
  <c r="I89"/>
  <c r="L90"/>
  <c r="I90"/>
  <c r="L91"/>
  <c r="I91"/>
  <c r="L92"/>
  <c r="I92"/>
  <c r="L93"/>
  <c r="I93"/>
  <c r="L94"/>
  <c r="I94"/>
  <c r="L95"/>
  <c r="I95"/>
  <c r="L96"/>
  <c r="I96"/>
  <c r="L97"/>
  <c r="I97"/>
  <c r="L98"/>
  <c r="I98"/>
  <c r="L99"/>
  <c r="I99"/>
  <c r="L100"/>
  <c r="I100"/>
  <c r="L101"/>
  <c r="I101"/>
  <c r="L102"/>
  <c r="I102"/>
  <c r="L103"/>
  <c r="I103"/>
  <c r="L104"/>
  <c r="I104"/>
  <c r="L105"/>
  <c r="I105"/>
  <c r="L106"/>
  <c r="I106"/>
  <c r="L107"/>
  <c r="I107"/>
  <c r="L108"/>
  <c r="I108"/>
  <c r="L109"/>
  <c r="I109"/>
  <c r="L110"/>
  <c r="I110"/>
  <c r="L111"/>
  <c r="I111"/>
  <c r="L112"/>
  <c r="I112"/>
  <c r="L113"/>
  <c r="I113"/>
  <c r="L114"/>
  <c r="I114"/>
  <c r="L115"/>
  <c r="I115"/>
  <c r="L116"/>
  <c r="I116"/>
  <c r="L117"/>
  <c r="I117"/>
  <c r="L118"/>
  <c r="I118"/>
  <c r="L119"/>
  <c r="I119"/>
  <c r="L120"/>
  <c r="I120"/>
  <c r="L121"/>
  <c r="I121"/>
  <c r="L122"/>
  <c r="I122"/>
  <c r="L123"/>
  <c r="I123"/>
  <c r="L124"/>
  <c r="I124"/>
  <c r="L125"/>
  <c r="I125"/>
  <c r="L126"/>
  <c r="I126"/>
  <c r="L127"/>
  <c r="I127"/>
  <c r="L128"/>
  <c r="I128"/>
  <c r="L129"/>
  <c r="I129"/>
  <c r="L130"/>
  <c r="I130"/>
  <c r="L131"/>
  <c r="I131"/>
  <c r="L132"/>
  <c r="I132"/>
  <c r="L133"/>
  <c r="I133"/>
  <c r="L134"/>
  <c r="I134"/>
  <c r="L135"/>
  <c r="I135"/>
  <c r="L136"/>
  <c r="I136"/>
  <c r="L137"/>
  <c r="I137"/>
  <c r="L138"/>
  <c r="I138"/>
  <c r="L139"/>
  <c r="I139"/>
  <c r="L140"/>
  <c r="I140"/>
  <c r="L141"/>
  <c r="I141"/>
  <c r="L142"/>
  <c r="I142"/>
  <c r="L143"/>
  <c r="I143"/>
  <c r="L144"/>
  <c r="I144"/>
  <c r="L145"/>
  <c r="I145"/>
  <c r="L146"/>
  <c r="I146"/>
  <c r="L147"/>
  <c r="I147"/>
  <c r="L148"/>
  <c r="I148"/>
  <c r="L149"/>
  <c r="I149"/>
  <c r="L150"/>
  <c r="I150"/>
  <c r="L151"/>
  <c r="I151"/>
  <c r="L152"/>
  <c r="I152"/>
  <c r="L153"/>
  <c r="I153"/>
  <c r="L154"/>
  <c r="I154"/>
  <c r="L155"/>
  <c r="I155"/>
  <c r="L156"/>
  <c r="I156"/>
  <c r="L157"/>
  <c r="I157"/>
  <c r="L158"/>
  <c r="I158"/>
  <c r="L159"/>
  <c r="I159"/>
  <c r="L160"/>
  <c r="I160"/>
  <c r="L161"/>
  <c r="I161"/>
  <c r="L162"/>
  <c r="I162"/>
  <c r="L163"/>
  <c r="I163"/>
  <c r="L164"/>
  <c r="I164"/>
  <c r="L165"/>
  <c r="I165"/>
  <c r="L166"/>
  <c r="I166"/>
  <c r="L167"/>
  <c r="I167"/>
  <c r="L168"/>
  <c r="I168"/>
  <c r="L169"/>
  <c r="I169"/>
  <c r="L170"/>
  <c r="I170"/>
  <c r="L171"/>
  <c r="I171"/>
  <c r="L172"/>
  <c r="I172"/>
  <c r="L173"/>
  <c r="I173"/>
  <c r="L174"/>
  <c r="I174"/>
  <c r="L175"/>
  <c r="I175"/>
  <c r="L176"/>
  <c r="I176"/>
  <c r="L177"/>
  <c r="I177"/>
  <c r="L178"/>
  <c r="I178"/>
  <c r="L179"/>
  <c r="I179"/>
  <c r="L180"/>
  <c r="I180"/>
  <c r="L181"/>
  <c r="I181"/>
  <c r="L182"/>
  <c r="I182"/>
  <c r="L183"/>
  <c r="I183"/>
  <c r="L184"/>
  <c r="I184"/>
  <c r="L185"/>
  <c r="I185"/>
  <c r="L186"/>
  <c r="I186"/>
  <c r="L187"/>
  <c r="I187"/>
  <c r="L188"/>
  <c r="I188"/>
  <c r="L189"/>
  <c r="I189"/>
  <c r="L190"/>
  <c r="I190"/>
  <c r="L191"/>
  <c r="I191"/>
  <c r="L192"/>
  <c r="I192"/>
  <c r="L193"/>
  <c r="I193"/>
  <c r="L194"/>
  <c r="I194"/>
  <c r="L195"/>
  <c r="I195"/>
  <c r="L196"/>
  <c r="I196"/>
  <c r="L197"/>
  <c r="I197"/>
  <c r="L198"/>
  <c r="I198"/>
  <c r="L199"/>
  <c r="I199"/>
  <c r="L200"/>
  <c r="I200"/>
  <c r="L201"/>
  <c r="I201"/>
  <c r="L202"/>
  <c r="J202"/>
  <c r="I202"/>
  <c r="K202"/>
  <c r="L203"/>
  <c r="J203"/>
  <c r="I203"/>
  <c r="K203" s="1"/>
  <c r="L204"/>
  <c r="J204"/>
  <c r="I204"/>
  <c r="K204"/>
  <c r="L205"/>
  <c r="J205"/>
  <c r="I205"/>
  <c r="K205" s="1"/>
  <c r="L206"/>
  <c r="J206"/>
  <c r="I206"/>
  <c r="K206"/>
  <c r="L207"/>
  <c r="J207"/>
  <c r="I207"/>
  <c r="K207" s="1"/>
  <c r="L208"/>
  <c r="J208"/>
  <c r="I208"/>
  <c r="K208"/>
  <c r="L209"/>
  <c r="J209"/>
  <c r="I209"/>
  <c r="K209" s="1"/>
  <c r="L210"/>
  <c r="J210"/>
  <c r="I210"/>
  <c r="K210"/>
  <c r="L211"/>
  <c r="J211"/>
  <c r="I211"/>
  <c r="K211" s="1"/>
  <c r="L212"/>
  <c r="J212"/>
  <c r="I212"/>
  <c r="K212"/>
  <c r="L213"/>
  <c r="J213"/>
  <c r="I213"/>
  <c r="K213" s="1"/>
  <c r="L214"/>
  <c r="J214"/>
  <c r="I214"/>
  <c r="K214"/>
  <c r="L215"/>
  <c r="J215"/>
  <c r="I215"/>
  <c r="K215" s="1"/>
  <c r="L216"/>
  <c r="J216"/>
  <c r="I216"/>
  <c r="K216"/>
  <c r="L217"/>
  <c r="J217"/>
  <c r="I217"/>
  <c r="K217" s="1"/>
  <c r="L218"/>
  <c r="J218"/>
  <c r="I218"/>
  <c r="K218"/>
  <c r="L219"/>
  <c r="J219"/>
  <c r="I219"/>
  <c r="K219" s="1"/>
  <c r="L220"/>
  <c r="J220"/>
  <c r="I220"/>
  <c r="K220"/>
  <c r="L221"/>
  <c r="J221"/>
  <c r="I221"/>
  <c r="K221" s="1"/>
  <c r="L222"/>
  <c r="J222"/>
  <c r="I222"/>
  <c r="K222"/>
  <c r="L223"/>
  <c r="J223"/>
  <c r="I223"/>
  <c r="K223" s="1"/>
  <c r="L224"/>
  <c r="I224"/>
  <c r="O2"/>
  <c r="E225" i="1"/>
  <c r="D225"/>
  <c r="C225"/>
  <c r="F224"/>
  <c r="C224"/>
  <c r="D224"/>
  <c r="G224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O3"/>
  <c r="E224"/>
  <c r="J3" s="1"/>
  <c r="I224"/>
  <c r="O2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8"/>
  <c r="L224"/>
  <c r="I171" i="5" l="1"/>
  <c r="M237"/>
  <c r="M231"/>
  <c r="M229"/>
  <c r="M227"/>
  <c r="M222"/>
  <c r="M220"/>
  <c r="M218"/>
  <c r="M216"/>
  <c r="M214"/>
  <c r="M212"/>
  <c r="M210"/>
  <c r="M208"/>
  <c r="M206"/>
  <c r="M202"/>
  <c r="M200"/>
  <c r="M198"/>
  <c r="M196"/>
  <c r="M194"/>
  <c r="M192"/>
  <c r="M190"/>
  <c r="M188"/>
  <c r="M186"/>
  <c r="M184"/>
  <c r="M182"/>
  <c r="M180"/>
  <c r="M178"/>
  <c r="M174"/>
  <c r="M172"/>
  <c r="M170"/>
  <c r="M168"/>
  <c r="M166"/>
  <c r="M164"/>
  <c r="M162"/>
  <c r="M160"/>
  <c r="M158"/>
  <c r="M156"/>
  <c r="M154"/>
  <c r="M152"/>
  <c r="M148"/>
  <c r="M146"/>
  <c r="M144"/>
  <c r="M142"/>
  <c r="M140"/>
  <c r="M138"/>
  <c r="M136"/>
  <c r="M134"/>
  <c r="M132"/>
  <c r="M130"/>
  <c r="M128"/>
  <c r="M124"/>
  <c r="M122"/>
  <c r="M120"/>
  <c r="M118"/>
  <c r="M116"/>
  <c r="M114"/>
  <c r="M112"/>
  <c r="M110"/>
  <c r="M108"/>
  <c r="M106"/>
  <c r="M104"/>
  <c r="M102"/>
  <c r="M100"/>
  <c r="M98"/>
  <c r="M94"/>
  <c r="M92"/>
  <c r="M90"/>
  <c r="M88"/>
  <c r="M86"/>
  <c r="M84"/>
  <c r="M82"/>
  <c r="M80"/>
  <c r="M78"/>
  <c r="M76"/>
  <c r="M74"/>
  <c r="M72"/>
  <c r="M70"/>
  <c r="M66"/>
  <c r="M64"/>
  <c r="M62"/>
  <c r="M60"/>
  <c r="M58"/>
  <c r="M56"/>
  <c r="M54"/>
  <c r="M52"/>
  <c r="M50"/>
  <c r="M48"/>
  <c r="M46"/>
  <c r="M44"/>
  <c r="M42"/>
  <c r="M40"/>
  <c r="M35"/>
  <c r="M30"/>
  <c r="M25"/>
  <c r="M22"/>
  <c r="I237"/>
  <c r="I235"/>
  <c r="I233"/>
  <c r="I231"/>
  <c r="I229"/>
  <c r="I227"/>
  <c r="I222"/>
  <c r="I220"/>
  <c r="I218"/>
  <c r="I216"/>
  <c r="I214"/>
  <c r="I212"/>
  <c r="I210"/>
  <c r="I208"/>
  <c r="I206"/>
  <c r="I202"/>
  <c r="I200"/>
  <c r="I198"/>
  <c r="I196"/>
  <c r="I194"/>
  <c r="I192"/>
  <c r="I190"/>
  <c r="I188"/>
  <c r="I186"/>
  <c r="I184"/>
  <c r="I182"/>
  <c r="I180"/>
  <c r="I178"/>
  <c r="I174"/>
  <c r="I172"/>
  <c r="I170"/>
  <c r="J10" i="1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J202"/>
  <c r="K202" s="1"/>
  <c r="J204"/>
  <c r="K204" s="1"/>
  <c r="J206"/>
  <c r="K206" s="1"/>
  <c r="J208"/>
  <c r="K208" s="1"/>
  <c r="J210"/>
  <c r="K210" s="1"/>
  <c r="J212"/>
  <c r="K212" s="1"/>
  <c r="J214"/>
  <c r="K214" s="1"/>
  <c r="J216"/>
  <c r="K216" s="1"/>
  <c r="J218"/>
  <c r="K218" s="1"/>
  <c r="J220"/>
  <c r="K220" s="1"/>
  <c r="J222"/>
  <c r="K222" s="1"/>
  <c r="J8"/>
  <c r="J9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203"/>
  <c r="K203" s="1"/>
  <c r="J205"/>
  <c r="K205" s="1"/>
  <c r="J207"/>
  <c r="K207" s="1"/>
  <c r="J209"/>
  <c r="K209" s="1"/>
  <c r="J211"/>
  <c r="K211" s="1"/>
  <c r="J213"/>
  <c r="K213" s="1"/>
  <c r="J215"/>
  <c r="K215" s="1"/>
  <c r="J217"/>
  <c r="K217" s="1"/>
  <c r="J219"/>
  <c r="K219" s="1"/>
  <c r="J221"/>
  <c r="K221" s="1"/>
  <c r="J223"/>
  <c r="K223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J9" i="2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7"/>
  <c r="K57" s="1"/>
  <c r="J59"/>
  <c r="K59" s="1"/>
  <c r="J61"/>
  <c r="K61" s="1"/>
  <c r="J63"/>
  <c r="K63" s="1"/>
  <c r="J65"/>
  <c r="K65" s="1"/>
  <c r="J67"/>
  <c r="K67" s="1"/>
  <c r="J69"/>
  <c r="K69" s="1"/>
  <c r="J71"/>
  <c r="K71" s="1"/>
  <c r="J73"/>
  <c r="K73" s="1"/>
  <c r="J75"/>
  <c r="K75" s="1"/>
  <c r="J77"/>
  <c r="K77" s="1"/>
  <c r="J79"/>
  <c r="K79" s="1"/>
  <c r="J81"/>
  <c r="K81" s="1"/>
  <c r="J83"/>
  <c r="K83" s="1"/>
  <c r="J85"/>
  <c r="K85" s="1"/>
  <c r="J87"/>
  <c r="K87" s="1"/>
  <c r="J89"/>
  <c r="K89" s="1"/>
  <c r="J91"/>
  <c r="K91" s="1"/>
  <c r="J93"/>
  <c r="K93" s="1"/>
  <c r="J95"/>
  <c r="K95" s="1"/>
  <c r="J97"/>
  <c r="K97" s="1"/>
  <c r="J99"/>
  <c r="K99" s="1"/>
  <c r="J101"/>
  <c r="K101" s="1"/>
  <c r="J103"/>
  <c r="K103" s="1"/>
  <c r="J105"/>
  <c r="K105" s="1"/>
  <c r="J107"/>
  <c r="K107" s="1"/>
  <c r="J109"/>
  <c r="K109" s="1"/>
  <c r="J111"/>
  <c r="K111" s="1"/>
  <c r="J113"/>
  <c r="K113" s="1"/>
  <c r="J115"/>
  <c r="K115" s="1"/>
  <c r="J117"/>
  <c r="K117" s="1"/>
  <c r="J119"/>
  <c r="K119" s="1"/>
  <c r="J121"/>
  <c r="K121" s="1"/>
  <c r="J123"/>
  <c r="K123" s="1"/>
  <c r="J125"/>
  <c r="K125" s="1"/>
  <c r="J127"/>
  <c r="K127" s="1"/>
  <c r="J129"/>
  <c r="K129" s="1"/>
  <c r="J131"/>
  <c r="K131" s="1"/>
  <c r="J133"/>
  <c r="K133" s="1"/>
  <c r="J135"/>
  <c r="K135" s="1"/>
  <c r="J137"/>
  <c r="K137" s="1"/>
  <c r="J139"/>
  <c r="K139" s="1"/>
  <c r="J141"/>
  <c r="K141" s="1"/>
  <c r="J143"/>
  <c r="K143" s="1"/>
  <c r="J145"/>
  <c r="K145" s="1"/>
  <c r="J147"/>
  <c r="K147" s="1"/>
  <c r="J149"/>
  <c r="K149" s="1"/>
  <c r="J151"/>
  <c r="K151" s="1"/>
  <c r="J153"/>
  <c r="K153" s="1"/>
  <c r="J155"/>
  <c r="K155" s="1"/>
  <c r="J157"/>
  <c r="K157" s="1"/>
  <c r="J159"/>
  <c r="K159" s="1"/>
  <c r="J161"/>
  <c r="K161" s="1"/>
  <c r="J163"/>
  <c r="K163" s="1"/>
  <c r="J165"/>
  <c r="K165" s="1"/>
  <c r="J167"/>
  <c r="K167" s="1"/>
  <c r="J169"/>
  <c r="K169" s="1"/>
  <c r="J171"/>
  <c r="K171" s="1"/>
  <c r="J173"/>
  <c r="K173" s="1"/>
  <c r="J175"/>
  <c r="K175" s="1"/>
  <c r="J177"/>
  <c r="K177" s="1"/>
  <c r="J179"/>
  <c r="K179" s="1"/>
  <c r="J181"/>
  <c r="K181" s="1"/>
  <c r="J183"/>
  <c r="K183" s="1"/>
  <c r="J185"/>
  <c r="K185" s="1"/>
  <c r="J187"/>
  <c r="K187" s="1"/>
  <c r="J189"/>
  <c r="K189" s="1"/>
  <c r="J191"/>
  <c r="K191" s="1"/>
  <c r="J193"/>
  <c r="K193" s="1"/>
  <c r="J195"/>
  <c r="K195" s="1"/>
  <c r="J197"/>
  <c r="K197" s="1"/>
  <c r="J199"/>
  <c r="K199" s="1"/>
  <c r="J201"/>
  <c r="K201" s="1"/>
  <c r="J8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6"/>
  <c r="K186" s="1"/>
  <c r="J188"/>
  <c r="K188" s="1"/>
  <c r="J190"/>
  <c r="K190" s="1"/>
  <c r="J192"/>
  <c r="K192" s="1"/>
  <c r="J194"/>
  <c r="K194" s="1"/>
  <c r="J196"/>
  <c r="K196" s="1"/>
  <c r="J198"/>
  <c r="K198" s="1"/>
  <c r="J200"/>
  <c r="K200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M9" i="5"/>
  <c r="M11"/>
  <c r="M13"/>
  <c r="M15"/>
  <c r="M10"/>
  <c r="M12"/>
  <c r="M14"/>
  <c r="M16"/>
  <c r="H23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8"/>
  <c r="H179"/>
  <c r="H180"/>
  <c r="H181"/>
  <c r="J168"/>
  <c r="K168" s="1"/>
  <c r="J170"/>
  <c r="K170" s="1"/>
  <c r="J171"/>
  <c r="K171" s="1"/>
  <c r="J173"/>
  <c r="K173" s="1"/>
  <c r="J175"/>
  <c r="K175" s="1"/>
  <c r="J178"/>
  <c r="K178" s="1"/>
  <c r="J180"/>
  <c r="K180" s="1"/>
  <c r="J183"/>
  <c r="K183" s="1"/>
  <c r="J184"/>
  <c r="K184" s="1"/>
  <c r="L184" s="1"/>
  <c r="J185"/>
  <c r="K185" s="1"/>
  <c r="J187"/>
  <c r="K187" s="1"/>
  <c r="J190"/>
  <c r="K190" s="1"/>
  <c r="J192"/>
  <c r="K192" s="1"/>
  <c r="J195"/>
  <c r="K195" s="1"/>
  <c r="J197"/>
  <c r="K197" s="1"/>
  <c r="J200"/>
  <c r="K200" s="1"/>
  <c r="J203"/>
  <c r="K203" s="1"/>
  <c r="J206"/>
  <c r="K206" s="1"/>
  <c r="J208"/>
  <c r="K208" s="1"/>
  <c r="J210"/>
  <c r="K210" s="1"/>
  <c r="J212"/>
  <c r="K212" s="1"/>
  <c r="J214"/>
  <c r="K214" s="1"/>
  <c r="J216"/>
  <c r="K216" s="1"/>
  <c r="J217"/>
  <c r="K217" s="1"/>
  <c r="J219"/>
  <c r="K219" s="1"/>
  <c r="J221"/>
  <c r="K221" s="1"/>
  <c r="J223"/>
  <c r="K223" s="1"/>
  <c r="J227"/>
  <c r="K227" s="1"/>
  <c r="J169"/>
  <c r="K169" s="1"/>
  <c r="J172"/>
  <c r="K172" s="1"/>
  <c r="J174"/>
  <c r="K174" s="1"/>
  <c r="J179"/>
  <c r="K179" s="1"/>
  <c r="J181"/>
  <c r="K181" s="1"/>
  <c r="J182"/>
  <c r="K182" s="1"/>
  <c r="L182" s="1"/>
  <c r="J186"/>
  <c r="K186" s="1"/>
  <c r="J188"/>
  <c r="K188" s="1"/>
  <c r="J189"/>
  <c r="K189" s="1"/>
  <c r="J191"/>
  <c r="K191" s="1"/>
  <c r="J193"/>
  <c r="K193" s="1"/>
  <c r="J194"/>
  <c r="K194" s="1"/>
  <c r="J196"/>
  <c r="K196" s="1"/>
  <c r="J198"/>
  <c r="K198" s="1"/>
  <c r="J199"/>
  <c r="K199" s="1"/>
  <c r="J201"/>
  <c r="K201" s="1"/>
  <c r="J202"/>
  <c r="K202" s="1"/>
  <c r="L202" s="1"/>
  <c r="J207"/>
  <c r="K207" s="1"/>
  <c r="J209"/>
  <c r="K209" s="1"/>
  <c r="J211"/>
  <c r="K211" s="1"/>
  <c r="J213"/>
  <c r="K213" s="1"/>
  <c r="J215"/>
  <c r="K215" s="1"/>
  <c r="J218"/>
  <c r="K218" s="1"/>
  <c r="J220"/>
  <c r="K220" s="1"/>
  <c r="J222"/>
  <c r="K222" s="1"/>
  <c r="J228"/>
  <c r="K228" s="1"/>
  <c r="J229"/>
  <c r="K229" s="1"/>
  <c r="L229" s="1"/>
  <c r="J230"/>
  <c r="K230" s="1"/>
  <c r="L230" s="1"/>
  <c r="J231"/>
  <c r="K231" s="1"/>
  <c r="L231" s="1"/>
  <c r="J232"/>
  <c r="K232" s="1"/>
  <c r="L232" s="1"/>
  <c r="J233"/>
  <c r="K233" s="1"/>
  <c r="L233" s="1"/>
  <c r="J234"/>
  <c r="K234" s="1"/>
  <c r="L234" s="1"/>
  <c r="J235"/>
  <c r="K235" s="1"/>
  <c r="L235" s="1"/>
  <c r="J236"/>
  <c r="K236" s="1"/>
  <c r="L236" s="1"/>
  <c r="J237"/>
  <c r="K237" s="1"/>
  <c r="L237" s="1"/>
  <c r="M36"/>
  <c r="M34"/>
  <c r="M32"/>
  <c r="M31"/>
  <c r="M29"/>
  <c r="M28"/>
  <c r="M26"/>
  <c r="M23"/>
  <c r="M21"/>
  <c r="M20"/>
  <c r="M18"/>
  <c r="M235"/>
  <c r="M234"/>
  <c r="M233"/>
  <c r="M232"/>
  <c r="M17"/>
  <c r="J17"/>
  <c r="M8"/>
  <c r="I8"/>
  <c r="I12"/>
  <c r="J224"/>
  <c r="J225"/>
  <c r="M224"/>
  <c r="M226"/>
  <c r="M225"/>
  <c r="J226"/>
  <c r="J21"/>
  <c r="I22"/>
  <c r="J23"/>
  <c r="I24"/>
  <c r="I9"/>
  <c r="J10"/>
  <c r="I11"/>
  <c r="J13"/>
  <c r="I14"/>
  <c r="J15"/>
  <c r="I16"/>
  <c r="I18"/>
  <c r="J19"/>
  <c r="I20"/>
  <c r="I25"/>
  <c r="J26"/>
  <c r="I27"/>
  <c r="J28"/>
  <c r="I29"/>
  <c r="J30"/>
  <c r="I31"/>
  <c r="I32"/>
  <c r="J33"/>
  <c r="I34"/>
  <c r="J35"/>
  <c r="I36"/>
  <c r="I37"/>
  <c r="I40"/>
  <c r="J41"/>
  <c r="I42"/>
  <c r="J43"/>
  <c r="I44"/>
  <c r="J45"/>
  <c r="I46"/>
  <c r="I47"/>
  <c r="J48"/>
  <c r="I49"/>
  <c r="J50"/>
  <c r="I51"/>
  <c r="J52"/>
  <c r="I53"/>
  <c r="I54"/>
  <c r="J55"/>
  <c r="I56"/>
  <c r="J57"/>
  <c r="I58"/>
  <c r="I59"/>
  <c r="J60"/>
  <c r="I61"/>
  <c r="J62"/>
  <c r="I63"/>
  <c r="J64"/>
  <c r="I65"/>
  <c r="J66"/>
  <c r="J69"/>
  <c r="I70"/>
  <c r="J71"/>
  <c r="I72"/>
  <c r="J73"/>
  <c r="I74"/>
  <c r="I75"/>
  <c r="J76"/>
  <c r="I77"/>
  <c r="J78"/>
  <c r="I79"/>
  <c r="J80"/>
  <c r="I81"/>
  <c r="J82"/>
  <c r="J83"/>
  <c r="I84"/>
  <c r="J85"/>
  <c r="I86"/>
  <c r="I87"/>
  <c r="J88"/>
  <c r="I89"/>
  <c r="I90"/>
  <c r="J91"/>
  <c r="I92"/>
  <c r="J93"/>
  <c r="I94"/>
  <c r="I97"/>
  <c r="J98"/>
  <c r="I99"/>
  <c r="J100"/>
  <c r="I101"/>
  <c r="J102"/>
  <c r="I103"/>
  <c r="I104"/>
  <c r="J105"/>
  <c r="I106"/>
  <c r="J107"/>
  <c r="I108"/>
  <c r="J109"/>
  <c r="I110"/>
  <c r="J111"/>
  <c r="I112"/>
  <c r="I113"/>
  <c r="J114"/>
  <c r="I115"/>
  <c r="J116"/>
  <c r="I117"/>
  <c r="J118"/>
  <c r="I119"/>
  <c r="J120"/>
  <c r="J121"/>
  <c r="I122"/>
  <c r="J123"/>
  <c r="I124"/>
  <c r="J125"/>
  <c r="J128"/>
  <c r="I129"/>
  <c r="J130"/>
  <c r="I131"/>
  <c r="J132"/>
  <c r="I133"/>
  <c r="I134"/>
  <c r="J135"/>
  <c r="I136"/>
  <c r="I137"/>
  <c r="J138"/>
  <c r="I139"/>
  <c r="J140"/>
  <c r="J141"/>
  <c r="I142"/>
  <c r="J143"/>
  <c r="I144"/>
  <c r="I145"/>
  <c r="J146"/>
  <c r="I147"/>
  <c r="J148"/>
  <c r="J151"/>
  <c r="I152"/>
  <c r="I153"/>
  <c r="J154"/>
  <c r="I155"/>
  <c r="J156"/>
  <c r="I157"/>
  <c r="J158"/>
  <c r="I159"/>
  <c r="I160"/>
  <c r="J161"/>
  <c r="I162"/>
  <c r="I163"/>
  <c r="J164"/>
  <c r="I165"/>
  <c r="I166"/>
  <c r="I17"/>
  <c r="J8"/>
  <c r="J9"/>
  <c r="K9" s="1"/>
  <c r="J12"/>
  <c r="K12" s="1"/>
  <c r="I224"/>
  <c r="I225"/>
  <c r="I226"/>
  <c r="I21"/>
  <c r="J22"/>
  <c r="K22" s="1"/>
  <c r="I23"/>
  <c r="J24"/>
  <c r="K24" s="1"/>
  <c r="I10"/>
  <c r="J11"/>
  <c r="K11" s="1"/>
  <c r="I13"/>
  <c r="J14"/>
  <c r="K14" s="1"/>
  <c r="I15"/>
  <c r="J16"/>
  <c r="K16" s="1"/>
  <c r="J18"/>
  <c r="K18" s="1"/>
  <c r="I19"/>
  <c r="J20"/>
  <c r="K20" s="1"/>
  <c r="J25"/>
  <c r="K25" s="1"/>
  <c r="I26"/>
  <c r="J27"/>
  <c r="K27" s="1"/>
  <c r="I28"/>
  <c r="J29"/>
  <c r="K29" s="1"/>
  <c r="I30"/>
  <c r="J31"/>
  <c r="K31" s="1"/>
  <c r="J32"/>
  <c r="K32" s="1"/>
  <c r="I33"/>
  <c r="J34"/>
  <c r="K34" s="1"/>
  <c r="I35"/>
  <c r="J36"/>
  <c r="K36" s="1"/>
  <c r="J37"/>
  <c r="K37" s="1"/>
  <c r="L37" s="1"/>
  <c r="J40"/>
  <c r="K40" s="1"/>
  <c r="I41"/>
  <c r="J42"/>
  <c r="K42" s="1"/>
  <c r="I43"/>
  <c r="J44"/>
  <c r="K44" s="1"/>
  <c r="I45"/>
  <c r="J46"/>
  <c r="K46" s="1"/>
  <c r="J47"/>
  <c r="K47" s="1"/>
  <c r="I48"/>
  <c r="J49"/>
  <c r="K49" s="1"/>
  <c r="I50"/>
  <c r="J51"/>
  <c r="K51" s="1"/>
  <c r="I52"/>
  <c r="J53"/>
  <c r="K53" s="1"/>
  <c r="J54"/>
  <c r="K54" s="1"/>
  <c r="I55"/>
  <c r="J56"/>
  <c r="K56" s="1"/>
  <c r="I57"/>
  <c r="J58"/>
  <c r="K58" s="1"/>
  <c r="J59"/>
  <c r="K59" s="1"/>
  <c r="I60"/>
  <c r="J61"/>
  <c r="K61" s="1"/>
  <c r="I62"/>
  <c r="J63"/>
  <c r="K63" s="1"/>
  <c r="I64"/>
  <c r="J65"/>
  <c r="K65" s="1"/>
  <c r="I66"/>
  <c r="I69"/>
  <c r="J70"/>
  <c r="K70" s="1"/>
  <c r="I71"/>
  <c r="J72"/>
  <c r="K72" s="1"/>
  <c r="I73"/>
  <c r="J74"/>
  <c r="K74" s="1"/>
  <c r="J75"/>
  <c r="K75" s="1"/>
  <c r="I76"/>
  <c r="J77"/>
  <c r="K77" s="1"/>
  <c r="I78"/>
  <c r="J79"/>
  <c r="K79" s="1"/>
  <c r="I80"/>
  <c r="J81"/>
  <c r="K81" s="1"/>
  <c r="I82"/>
  <c r="I83"/>
  <c r="J84"/>
  <c r="K84" s="1"/>
  <c r="I85"/>
  <c r="J86"/>
  <c r="K86" s="1"/>
  <c r="J87"/>
  <c r="K87" s="1"/>
  <c r="I88"/>
  <c r="J89"/>
  <c r="K89" s="1"/>
  <c r="J90"/>
  <c r="K90" s="1"/>
  <c r="I91"/>
  <c r="J92"/>
  <c r="K92" s="1"/>
  <c r="I93"/>
  <c r="J94"/>
  <c r="K94" s="1"/>
  <c r="J97"/>
  <c r="K97" s="1"/>
  <c r="I98"/>
  <c r="J99"/>
  <c r="K99" s="1"/>
  <c r="I100"/>
  <c r="J101"/>
  <c r="K101" s="1"/>
  <c r="I102"/>
  <c r="J103"/>
  <c r="K103" s="1"/>
  <c r="J104"/>
  <c r="K104" s="1"/>
  <c r="I105"/>
  <c r="J106"/>
  <c r="K106" s="1"/>
  <c r="I107"/>
  <c r="J108"/>
  <c r="K108" s="1"/>
  <c r="I109"/>
  <c r="J110"/>
  <c r="K110" s="1"/>
  <c r="I111"/>
  <c r="J112"/>
  <c r="K112" s="1"/>
  <c r="J113"/>
  <c r="K113" s="1"/>
  <c r="I114"/>
  <c r="J115"/>
  <c r="K115" s="1"/>
  <c r="I116"/>
  <c r="J117"/>
  <c r="K117" s="1"/>
  <c r="I118"/>
  <c r="J119"/>
  <c r="K119" s="1"/>
  <c r="I120"/>
  <c r="I121"/>
  <c r="J122"/>
  <c r="K122" s="1"/>
  <c r="I123"/>
  <c r="J124"/>
  <c r="K124" s="1"/>
  <c r="I125"/>
  <c r="I128"/>
  <c r="J129"/>
  <c r="K129" s="1"/>
  <c r="I130"/>
  <c r="J131"/>
  <c r="K131" s="1"/>
  <c r="I132"/>
  <c r="J133"/>
  <c r="K133" s="1"/>
  <c r="J134"/>
  <c r="K134" s="1"/>
  <c r="I135"/>
  <c r="J136"/>
  <c r="K136" s="1"/>
  <c r="J137"/>
  <c r="K137" s="1"/>
  <c r="I138"/>
  <c r="J139"/>
  <c r="K139" s="1"/>
  <c r="I140"/>
  <c r="I141"/>
  <c r="J142"/>
  <c r="K142" s="1"/>
  <c r="I143"/>
  <c r="J144"/>
  <c r="K144" s="1"/>
  <c r="J145"/>
  <c r="K145" s="1"/>
  <c r="I146"/>
  <c r="J147"/>
  <c r="K147" s="1"/>
  <c r="I148"/>
  <c r="I151"/>
  <c r="J152"/>
  <c r="K152" s="1"/>
  <c r="J153"/>
  <c r="K153" s="1"/>
  <c r="I154"/>
  <c r="J155"/>
  <c r="K155" s="1"/>
  <c r="I156"/>
  <c r="J157"/>
  <c r="K157" s="1"/>
  <c r="I158"/>
  <c r="J159"/>
  <c r="K159" s="1"/>
  <c r="J160"/>
  <c r="K160" s="1"/>
  <c r="I161"/>
  <c r="J162"/>
  <c r="K162" s="1"/>
  <c r="J163"/>
  <c r="K163" s="1"/>
  <c r="I164"/>
  <c r="J165"/>
  <c r="K165" s="1"/>
  <c r="J166"/>
  <c r="K166" s="1"/>
  <c r="I167"/>
  <c r="J167"/>
  <c r="K8" l="1"/>
  <c r="J238"/>
  <c r="H224" i="1"/>
  <c r="M8" s="1"/>
  <c r="L87" i="5"/>
  <c r="K164"/>
  <c r="K158"/>
  <c r="K156"/>
  <c r="K154"/>
  <c r="K148"/>
  <c r="K146"/>
  <c r="K140"/>
  <c r="K138"/>
  <c r="L137" s="1"/>
  <c r="K132"/>
  <c r="K130"/>
  <c r="K128"/>
  <c r="K120"/>
  <c r="K118"/>
  <c r="K116"/>
  <c r="L113" s="1"/>
  <c r="K114"/>
  <c r="K102"/>
  <c r="K100"/>
  <c r="K98"/>
  <c r="L97" s="1"/>
  <c r="K88"/>
  <c r="K82"/>
  <c r="K80"/>
  <c r="K78"/>
  <c r="K76"/>
  <c r="K66"/>
  <c r="K64"/>
  <c r="K62"/>
  <c r="L59" s="1"/>
  <c r="K60"/>
  <c r="K52"/>
  <c r="K50"/>
  <c r="K48"/>
  <c r="L47" s="1"/>
  <c r="K30"/>
  <c r="K28"/>
  <c r="L25" s="1"/>
  <c r="K26"/>
  <c r="K15"/>
  <c r="K13"/>
  <c r="K10"/>
  <c r="K226"/>
  <c r="L226" s="1"/>
  <c r="K225"/>
  <c r="L225" s="1"/>
  <c r="M238"/>
  <c r="L199"/>
  <c r="L189"/>
  <c r="L171"/>
  <c r="H238"/>
  <c r="N180" s="1"/>
  <c r="O180" s="1"/>
  <c r="Q180" s="1"/>
  <c r="M222" i="1"/>
  <c r="N222" s="1"/>
  <c r="O222" s="1"/>
  <c r="M220"/>
  <c r="N220" s="1"/>
  <c r="O220" s="1"/>
  <c r="M218"/>
  <c r="N218" s="1"/>
  <c r="O218" s="1"/>
  <c r="M216"/>
  <c r="N216" s="1"/>
  <c r="O216" s="1"/>
  <c r="M214"/>
  <c r="N214" s="1"/>
  <c r="O214" s="1"/>
  <c r="M212"/>
  <c r="N212" s="1"/>
  <c r="O212" s="1"/>
  <c r="M210"/>
  <c r="N210" s="1"/>
  <c r="O210" s="1"/>
  <c r="M208"/>
  <c r="N208" s="1"/>
  <c r="O208" s="1"/>
  <c r="M206"/>
  <c r="N206" s="1"/>
  <c r="O206" s="1"/>
  <c r="M204"/>
  <c r="N204" s="1"/>
  <c r="O204" s="1"/>
  <c r="M202"/>
  <c r="N202" s="1"/>
  <c r="O202" s="1"/>
  <c r="M200"/>
  <c r="N200" s="1"/>
  <c r="O200" s="1"/>
  <c r="M198"/>
  <c r="N198" s="1"/>
  <c r="O198" s="1"/>
  <c r="M196"/>
  <c r="N196" s="1"/>
  <c r="O196" s="1"/>
  <c r="M194"/>
  <c r="N194" s="1"/>
  <c r="O194" s="1"/>
  <c r="M192"/>
  <c r="N192" s="1"/>
  <c r="O192" s="1"/>
  <c r="M190"/>
  <c r="N190" s="1"/>
  <c r="O190" s="1"/>
  <c r="M188"/>
  <c r="N188" s="1"/>
  <c r="O188" s="1"/>
  <c r="M186"/>
  <c r="N186" s="1"/>
  <c r="O186" s="1"/>
  <c r="M184"/>
  <c r="N184" s="1"/>
  <c r="O184" s="1"/>
  <c r="M18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H224" i="2"/>
  <c r="M8"/>
  <c r="K8"/>
  <c r="K224" s="1"/>
  <c r="J224"/>
  <c r="J224" i="1"/>
  <c r="K8"/>
  <c r="K224" s="1"/>
  <c r="L163" i="5"/>
  <c r="L153"/>
  <c r="L145"/>
  <c r="K167"/>
  <c r="L166" s="1"/>
  <c r="K161"/>
  <c r="L160" s="1"/>
  <c r="K151"/>
  <c r="L151" s="1"/>
  <c r="K143"/>
  <c r="K141"/>
  <c r="K135"/>
  <c r="L134" s="1"/>
  <c r="K125"/>
  <c r="K123"/>
  <c r="K121"/>
  <c r="K111"/>
  <c r="K109"/>
  <c r="K107"/>
  <c r="L104" s="1"/>
  <c r="K105"/>
  <c r="K93"/>
  <c r="K91"/>
  <c r="K85"/>
  <c r="K83"/>
  <c r="K73"/>
  <c r="K71"/>
  <c r="K69"/>
  <c r="L69" s="1"/>
  <c r="K57"/>
  <c r="K55"/>
  <c r="L54" s="1"/>
  <c r="K45"/>
  <c r="K43"/>
  <c r="K41"/>
  <c r="K35"/>
  <c r="L32" s="1"/>
  <c r="K33"/>
  <c r="K19"/>
  <c r="L18" s="1"/>
  <c r="K23"/>
  <c r="K21"/>
  <c r="L21" s="1"/>
  <c r="K224"/>
  <c r="L224" s="1"/>
  <c r="I238"/>
  <c r="K17"/>
  <c r="L194"/>
  <c r="L227"/>
  <c r="L217"/>
  <c r="L206"/>
  <c r="L185"/>
  <c r="L178"/>
  <c r="N181"/>
  <c r="O181" s="1"/>
  <c r="Q181" s="1"/>
  <c r="N179"/>
  <c r="O179" s="1"/>
  <c r="Q179" s="1"/>
  <c r="N175"/>
  <c r="O175" s="1"/>
  <c r="Q175" s="1"/>
  <c r="N173"/>
  <c r="O173" s="1"/>
  <c r="Q173" s="1"/>
  <c r="N171"/>
  <c r="O171" s="1"/>
  <c r="N169"/>
  <c r="O169" s="1"/>
  <c r="Q169" s="1"/>
  <c r="N167"/>
  <c r="O167" s="1"/>
  <c r="Q167" s="1"/>
  <c r="N165"/>
  <c r="O165" s="1"/>
  <c r="Q165" s="1"/>
  <c r="N163"/>
  <c r="O163" s="1"/>
  <c r="N161"/>
  <c r="O161" s="1"/>
  <c r="Q161" s="1"/>
  <c r="N159"/>
  <c r="O159" s="1"/>
  <c r="Q159" s="1"/>
  <c r="N157"/>
  <c r="O157" s="1"/>
  <c r="Q157" s="1"/>
  <c r="N155"/>
  <c r="O155" s="1"/>
  <c r="Q155" s="1"/>
  <c r="N153"/>
  <c r="O153" s="1"/>
  <c r="N151"/>
  <c r="O151" s="1"/>
  <c r="N147"/>
  <c r="O147" s="1"/>
  <c r="Q147" s="1"/>
  <c r="N145"/>
  <c r="O145" s="1"/>
  <c r="N143"/>
  <c r="O143" s="1"/>
  <c r="Q143" s="1"/>
  <c r="N141"/>
  <c r="O141" s="1"/>
  <c r="N139"/>
  <c r="O139" s="1"/>
  <c r="Q139" s="1"/>
  <c r="N137"/>
  <c r="O137" s="1"/>
  <c r="N135"/>
  <c r="O135" s="1"/>
  <c r="Q135" s="1"/>
  <c r="N133"/>
  <c r="O133" s="1"/>
  <c r="Q133" s="1"/>
  <c r="N131"/>
  <c r="O131" s="1"/>
  <c r="Q131" s="1"/>
  <c r="N129"/>
  <c r="O129" s="1"/>
  <c r="Q129" s="1"/>
  <c r="N125"/>
  <c r="O125" s="1"/>
  <c r="Q125" s="1"/>
  <c r="N123"/>
  <c r="O123" s="1"/>
  <c r="Q123" s="1"/>
  <c r="N121"/>
  <c r="O121" s="1"/>
  <c r="N119"/>
  <c r="O119" s="1"/>
  <c r="Q119" s="1"/>
  <c r="N117"/>
  <c r="O117" s="1"/>
  <c r="Q117" s="1"/>
  <c r="N115"/>
  <c r="O115" s="1"/>
  <c r="Q115" s="1"/>
  <c r="N113"/>
  <c r="O113" s="1"/>
  <c r="N111"/>
  <c r="O111" s="1"/>
  <c r="Q111" s="1"/>
  <c r="N109"/>
  <c r="O109" s="1"/>
  <c r="Q109" s="1"/>
  <c r="N107"/>
  <c r="O107" s="1"/>
  <c r="Q107" s="1"/>
  <c r="N105"/>
  <c r="O105" s="1"/>
  <c r="Q105" s="1"/>
  <c r="N103"/>
  <c r="O103" s="1"/>
  <c r="Q103" s="1"/>
  <c r="N101"/>
  <c r="O101" s="1"/>
  <c r="Q101" s="1"/>
  <c r="N99"/>
  <c r="O99" s="1"/>
  <c r="Q99" s="1"/>
  <c r="N97"/>
  <c r="O97" s="1"/>
  <c r="N93"/>
  <c r="O93" s="1"/>
  <c r="Q93" s="1"/>
  <c r="N91"/>
  <c r="O91" s="1"/>
  <c r="Q91" s="1"/>
  <c r="N89"/>
  <c r="O89" s="1"/>
  <c r="Q89" s="1"/>
  <c r="N87"/>
  <c r="O87" s="1"/>
  <c r="N85"/>
  <c r="O85" s="1"/>
  <c r="Q85" s="1"/>
  <c r="N83"/>
  <c r="O83" s="1"/>
  <c r="N81"/>
  <c r="O81" s="1"/>
  <c r="Q81" s="1"/>
  <c r="N79"/>
  <c r="O79" s="1"/>
  <c r="Q79" s="1"/>
  <c r="N77"/>
  <c r="O77" s="1"/>
  <c r="Q77" s="1"/>
  <c r="N75"/>
  <c r="O75" s="1"/>
  <c r="N73"/>
  <c r="O73" s="1"/>
  <c r="Q73" s="1"/>
  <c r="N71"/>
  <c r="O71" s="1"/>
  <c r="Q71" s="1"/>
  <c r="N69"/>
  <c r="O69" s="1"/>
  <c r="N65"/>
  <c r="O65" s="1"/>
  <c r="Q65" s="1"/>
  <c r="N63"/>
  <c r="O63" s="1"/>
  <c r="Q63" s="1"/>
  <c r="N61"/>
  <c r="O61" s="1"/>
  <c r="Q61" s="1"/>
  <c r="N59"/>
  <c r="O59" s="1"/>
  <c r="N57"/>
  <c r="O57" s="1"/>
  <c r="Q57" s="1"/>
  <c r="N55"/>
  <c r="O55" s="1"/>
  <c r="Q55" s="1"/>
  <c r="N53"/>
  <c r="O53" s="1"/>
  <c r="Q53" s="1"/>
  <c r="N51"/>
  <c r="O51" s="1"/>
  <c r="Q51" s="1"/>
  <c r="N49"/>
  <c r="O49" s="1"/>
  <c r="Q49" s="1"/>
  <c r="N47"/>
  <c r="O47" s="1"/>
  <c r="N45"/>
  <c r="O45" s="1"/>
  <c r="Q45" s="1"/>
  <c r="N43"/>
  <c r="O43" s="1"/>
  <c r="Q43" s="1"/>
  <c r="N41"/>
  <c r="O41" s="1"/>
  <c r="Q41" s="1"/>
  <c r="N37"/>
  <c r="O37" s="1"/>
  <c r="N35"/>
  <c r="O35" s="1"/>
  <c r="Q35" s="1"/>
  <c r="N33"/>
  <c r="O33" s="1"/>
  <c r="Q33" s="1"/>
  <c r="N31"/>
  <c r="O31" s="1"/>
  <c r="Q31" s="1"/>
  <c r="N27"/>
  <c r="O27" s="1"/>
  <c r="Q27" s="1"/>
  <c r="N25"/>
  <c r="O25" s="1"/>
  <c r="N23"/>
  <c r="O23" s="1"/>
  <c r="Q23" s="1"/>
  <c r="N21"/>
  <c r="O21" s="1"/>
  <c r="N19"/>
  <c r="O19" s="1"/>
  <c r="Q19" s="1"/>
  <c r="N15"/>
  <c r="O15" s="1"/>
  <c r="Q15" s="1"/>
  <c r="N13"/>
  <c r="O13" s="1"/>
  <c r="Q13" s="1"/>
  <c r="N11"/>
  <c r="O11" s="1"/>
  <c r="Q11" s="1"/>
  <c r="N9"/>
  <c r="O9" s="1"/>
  <c r="Q9" s="1"/>
  <c r="N232"/>
  <c r="O232" s="1"/>
  <c r="M182" i="2"/>
  <c r="N182" s="1"/>
  <c r="O182" s="1"/>
  <c r="M180"/>
  <c r="N180" s="1"/>
  <c r="O180" s="1"/>
  <c r="M178"/>
  <c r="N178" s="1"/>
  <c r="O178" s="1"/>
  <c r="M176"/>
  <c r="N176" s="1"/>
  <c r="O176" s="1"/>
  <c r="M174"/>
  <c r="N174" s="1"/>
  <c r="O174" s="1"/>
  <c r="M172"/>
  <c r="N172" s="1"/>
  <c r="O172" s="1"/>
  <c r="M170"/>
  <c r="N170" s="1"/>
  <c r="O170" s="1"/>
  <c r="M168"/>
  <c r="N168" s="1"/>
  <c r="O168" s="1"/>
  <c r="M166"/>
  <c r="N166" s="1"/>
  <c r="O166" s="1"/>
  <c r="M164"/>
  <c r="N164" s="1"/>
  <c r="O164" s="1"/>
  <c r="M162"/>
  <c r="N162" s="1"/>
  <c r="O162" s="1"/>
  <c r="M160"/>
  <c r="N160" s="1"/>
  <c r="O160" s="1"/>
  <c r="M158"/>
  <c r="N158" s="1"/>
  <c r="O158" s="1"/>
  <c r="M156"/>
  <c r="N156" s="1"/>
  <c r="O156" s="1"/>
  <c r="M154"/>
  <c r="N154" s="1"/>
  <c r="O154" s="1"/>
  <c r="M152"/>
  <c r="N152" s="1"/>
  <c r="O152" s="1"/>
  <c r="M150"/>
  <c r="N150" s="1"/>
  <c r="O150" s="1"/>
  <c r="M148"/>
  <c r="N148" s="1"/>
  <c r="O148" s="1"/>
  <c r="M146"/>
  <c r="N146" s="1"/>
  <c r="O146" s="1"/>
  <c r="M144"/>
  <c r="N144" s="1"/>
  <c r="O144" s="1"/>
  <c r="M142"/>
  <c r="N142" s="1"/>
  <c r="O142" s="1"/>
  <c r="M140"/>
  <c r="N140" s="1"/>
  <c r="O140" s="1"/>
  <c r="M138"/>
  <c r="N138" s="1"/>
  <c r="O138" s="1"/>
  <c r="M136"/>
  <c r="N136" s="1"/>
  <c r="O136" s="1"/>
  <c r="M134"/>
  <c r="N134" s="1"/>
  <c r="O134" s="1"/>
  <c r="M132"/>
  <c r="N132" s="1"/>
  <c r="O132" s="1"/>
  <c r="M130"/>
  <c r="N130" s="1"/>
  <c r="O130" s="1"/>
  <c r="M128"/>
  <c r="N128" s="1"/>
  <c r="O128" s="1"/>
  <c r="M126"/>
  <c r="N126" s="1"/>
  <c r="O126" s="1"/>
  <c r="M124"/>
  <c r="N124" s="1"/>
  <c r="O124" s="1"/>
  <c r="M122"/>
  <c r="N122" s="1"/>
  <c r="O122" s="1"/>
  <c r="M120"/>
  <c r="N120" s="1"/>
  <c r="O120" s="1"/>
  <c r="M118"/>
  <c r="N118" s="1"/>
  <c r="O118" s="1"/>
  <c r="M116"/>
  <c r="N116" s="1"/>
  <c r="O116" s="1"/>
  <c r="M114"/>
  <c r="N114" s="1"/>
  <c r="O114" s="1"/>
  <c r="M112"/>
  <c r="N112" s="1"/>
  <c r="O112" s="1"/>
  <c r="M110"/>
  <c r="N110" s="1"/>
  <c r="O110" s="1"/>
  <c r="M108"/>
  <c r="N108" s="1"/>
  <c r="O108" s="1"/>
  <c r="M106"/>
  <c r="N106" s="1"/>
  <c r="O106" s="1"/>
  <c r="M104"/>
  <c r="N104" s="1"/>
  <c r="O104" s="1"/>
  <c r="M102"/>
  <c r="N102" s="1"/>
  <c r="O102" s="1"/>
  <c r="M100"/>
  <c r="N100" s="1"/>
  <c r="O100" s="1"/>
  <c r="M98"/>
  <c r="N98" s="1"/>
  <c r="O98" s="1"/>
  <c r="M96"/>
  <c r="N96" s="1"/>
  <c r="O96" s="1"/>
  <c r="M94"/>
  <c r="N94" s="1"/>
  <c r="O94" s="1"/>
  <c r="M92"/>
  <c r="N92" s="1"/>
  <c r="O92" s="1"/>
  <c r="M90"/>
  <c r="N90" s="1"/>
  <c r="O90" s="1"/>
  <c r="M88"/>
  <c r="N88" s="1"/>
  <c r="O88" s="1"/>
  <c r="M86"/>
  <c r="N86" s="1"/>
  <c r="O86" s="1"/>
  <c r="M84"/>
  <c r="N84" s="1"/>
  <c r="O84" s="1"/>
  <c r="M82"/>
  <c r="N82" s="1"/>
  <c r="O82" s="1"/>
  <c r="M80"/>
  <c r="N80" s="1"/>
  <c r="O80" s="1"/>
  <c r="M78"/>
  <c r="N78" s="1"/>
  <c r="O78" s="1"/>
  <c r="M76"/>
  <c r="N76" s="1"/>
  <c r="O76" s="1"/>
  <c r="M74"/>
  <c r="N74" s="1"/>
  <c r="O74" s="1"/>
  <c r="M72"/>
  <c r="N72" s="1"/>
  <c r="O72" s="1"/>
  <c r="M70"/>
  <c r="N70" s="1"/>
  <c r="O70" s="1"/>
  <c r="M68"/>
  <c r="N68" s="1"/>
  <c r="O68" s="1"/>
  <c r="M66"/>
  <c r="N66" s="1"/>
  <c r="O66" s="1"/>
  <c r="M64"/>
  <c r="N64" s="1"/>
  <c r="O64" s="1"/>
  <c r="M62"/>
  <c r="N62" s="1"/>
  <c r="O62" s="1"/>
  <c r="M60"/>
  <c r="N60" s="1"/>
  <c r="O60" s="1"/>
  <c r="M58"/>
  <c r="N58" s="1"/>
  <c r="O58" s="1"/>
  <c r="M56"/>
  <c r="N56" s="1"/>
  <c r="O56" s="1"/>
  <c r="M54"/>
  <c r="N54" s="1"/>
  <c r="O54" s="1"/>
  <c r="M52"/>
  <c r="N52" s="1"/>
  <c r="O52" s="1"/>
  <c r="M50"/>
  <c r="N50" s="1"/>
  <c r="O50" s="1"/>
  <c r="M48"/>
  <c r="N48" s="1"/>
  <c r="O48" s="1"/>
  <c r="M46"/>
  <c r="N46" s="1"/>
  <c r="O46" s="1"/>
  <c r="M44"/>
  <c r="N44" s="1"/>
  <c r="O44" s="1"/>
  <c r="M42"/>
  <c r="N42" s="1"/>
  <c r="O42" s="1"/>
  <c r="M40"/>
  <c r="N40" s="1"/>
  <c r="O40" s="1"/>
  <c r="M38"/>
  <c r="N38" s="1"/>
  <c r="O38" s="1"/>
  <c r="M36"/>
  <c r="N36" s="1"/>
  <c r="O36" s="1"/>
  <c r="M34"/>
  <c r="N34" s="1"/>
  <c r="O34" s="1"/>
  <c r="M32"/>
  <c r="N32" s="1"/>
  <c r="O32" s="1"/>
  <c r="M30"/>
  <c r="N30" s="1"/>
  <c r="O30" s="1"/>
  <c r="M28"/>
  <c r="N28" s="1"/>
  <c r="O28" s="1"/>
  <c r="M26"/>
  <c r="N26" s="1"/>
  <c r="O26" s="1"/>
  <c r="M24"/>
  <c r="N24" s="1"/>
  <c r="O24" s="1"/>
  <c r="M22"/>
  <c r="N22" s="1"/>
  <c r="O22" s="1"/>
  <c r="M20"/>
  <c r="N20" s="1"/>
  <c r="O20" s="1"/>
  <c r="M18"/>
  <c r="N18" s="1"/>
  <c r="O18" s="1"/>
  <c r="M16"/>
  <c r="N16" s="1"/>
  <c r="O16" s="1"/>
  <c r="M14"/>
  <c r="N14" s="1"/>
  <c r="O14" s="1"/>
  <c r="M12"/>
  <c r="N12" s="1"/>
  <c r="O12" s="1"/>
  <c r="M10"/>
  <c r="N10" s="1"/>
  <c r="O10" s="1"/>
  <c r="M223" i="1"/>
  <c r="N223" s="1"/>
  <c r="O223" s="1"/>
  <c r="M221"/>
  <c r="N221" s="1"/>
  <c r="O221" s="1"/>
  <c r="M219"/>
  <c r="N219" s="1"/>
  <c r="O219" s="1"/>
  <c r="M217"/>
  <c r="N217" s="1"/>
  <c r="O217" s="1"/>
  <c r="M215"/>
  <c r="N215" s="1"/>
  <c r="O215" s="1"/>
  <c r="M213"/>
  <c r="N213" s="1"/>
  <c r="O213" s="1"/>
  <c r="M211"/>
  <c r="N211" s="1"/>
  <c r="O211" s="1"/>
  <c r="M209"/>
  <c r="N209" s="1"/>
  <c r="O209" s="1"/>
  <c r="M207"/>
  <c r="N207" s="1"/>
  <c r="O207" s="1"/>
  <c r="M205"/>
  <c r="N205" s="1"/>
  <c r="O205" s="1"/>
  <c r="M203"/>
  <c r="N203" s="1"/>
  <c r="O203" s="1"/>
  <c r="M201"/>
  <c r="N201" s="1"/>
  <c r="O201" s="1"/>
  <c r="M199"/>
  <c r="N199" s="1"/>
  <c r="O199" s="1"/>
  <c r="M197"/>
  <c r="N197" s="1"/>
  <c r="O197" s="1"/>
  <c r="M195"/>
  <c r="N195" s="1"/>
  <c r="O195" s="1"/>
  <c r="M193"/>
  <c r="N193" s="1"/>
  <c r="O193" s="1"/>
  <c r="M191"/>
  <c r="N191" s="1"/>
  <c r="O191" s="1"/>
  <c r="M189"/>
  <c r="N189" s="1"/>
  <c r="O189" s="1"/>
  <c r="M187"/>
  <c r="N187" s="1"/>
  <c r="O187" s="1"/>
  <c r="M185"/>
  <c r="N185" s="1"/>
  <c r="O185" s="1"/>
  <c r="M183"/>
  <c r="N183" s="1"/>
  <c r="O183" s="1"/>
  <c r="M181"/>
  <c r="N181" s="1"/>
  <c r="O181" s="1"/>
  <c r="M179"/>
  <c r="N179" s="1"/>
  <c r="O179" s="1"/>
  <c r="M177"/>
  <c r="N177" s="1"/>
  <c r="O177" s="1"/>
  <c r="M175"/>
  <c r="N175" s="1"/>
  <c r="O175" s="1"/>
  <c r="M173"/>
  <c r="N173" s="1"/>
  <c r="O173" s="1"/>
  <c r="M171"/>
  <c r="N171" s="1"/>
  <c r="O171" s="1"/>
  <c r="M169"/>
  <c r="N169" s="1"/>
  <c r="O169" s="1"/>
  <c r="M167"/>
  <c r="N167" s="1"/>
  <c r="O167" s="1"/>
  <c r="M165"/>
  <c r="N165" s="1"/>
  <c r="O165" s="1"/>
  <c r="M163"/>
  <c r="N163" s="1"/>
  <c r="O163" s="1"/>
  <c r="M161"/>
  <c r="N161" s="1"/>
  <c r="O161" s="1"/>
  <c r="M159"/>
  <c r="N159" s="1"/>
  <c r="O159" s="1"/>
  <c r="M157"/>
  <c r="N157" s="1"/>
  <c r="O157" s="1"/>
  <c r="M155"/>
  <c r="N155" s="1"/>
  <c r="O155" s="1"/>
  <c r="M153"/>
  <c r="N153" s="1"/>
  <c r="O153" s="1"/>
  <c r="M151"/>
  <c r="N151" s="1"/>
  <c r="O151" s="1"/>
  <c r="M149"/>
  <c r="N149" s="1"/>
  <c r="O149" s="1"/>
  <c r="M147"/>
  <c r="N147" s="1"/>
  <c r="O147" s="1"/>
  <c r="M145"/>
  <c r="N145" s="1"/>
  <c r="O145" s="1"/>
  <c r="M143"/>
  <c r="N143" s="1"/>
  <c r="O143" s="1"/>
  <c r="M141"/>
  <c r="N141" s="1"/>
  <c r="O141" s="1"/>
  <c r="M139"/>
  <c r="N139" s="1"/>
  <c r="O139" s="1"/>
  <c r="M137"/>
  <c r="N137" s="1"/>
  <c r="O137" s="1"/>
  <c r="M135"/>
  <c r="N135" s="1"/>
  <c r="O135" s="1"/>
  <c r="M133"/>
  <c r="N133" s="1"/>
  <c r="O133" s="1"/>
  <c r="M131"/>
  <c r="N131" s="1"/>
  <c r="O131" s="1"/>
  <c r="M129"/>
  <c r="N129" s="1"/>
  <c r="O129" s="1"/>
  <c r="M127"/>
  <c r="N127" s="1"/>
  <c r="O127" s="1"/>
  <c r="M125"/>
  <c r="N125" s="1"/>
  <c r="O125" s="1"/>
  <c r="M123"/>
  <c r="N123" s="1"/>
  <c r="O123" s="1"/>
  <c r="M121"/>
  <c r="N121" s="1"/>
  <c r="O121" s="1"/>
  <c r="M119"/>
  <c r="N119" s="1"/>
  <c r="O119" s="1"/>
  <c r="M117"/>
  <c r="N117" s="1"/>
  <c r="O117" s="1"/>
  <c r="M115"/>
  <c r="N115" s="1"/>
  <c r="O115" s="1"/>
  <c r="M113"/>
  <c r="N113" s="1"/>
  <c r="O113" s="1"/>
  <c r="M111"/>
  <c r="N111" s="1"/>
  <c r="O111" s="1"/>
  <c r="M109"/>
  <c r="N109" s="1"/>
  <c r="O109" s="1"/>
  <c r="M107"/>
  <c r="N107" s="1"/>
  <c r="O107" s="1"/>
  <c r="M105"/>
  <c r="N105" s="1"/>
  <c r="O105" s="1"/>
  <c r="M103"/>
  <c r="N103" s="1"/>
  <c r="O103" s="1"/>
  <c r="M101"/>
  <c r="N101" s="1"/>
  <c r="O101" s="1"/>
  <c r="M99"/>
  <c r="N99" s="1"/>
  <c r="O99" s="1"/>
  <c r="M97"/>
  <c r="N97" s="1"/>
  <c r="O97" s="1"/>
  <c r="M95"/>
  <c r="N95" s="1"/>
  <c r="O95" s="1"/>
  <c r="M93"/>
  <c r="N93" s="1"/>
  <c r="O93" s="1"/>
  <c r="M91"/>
  <c r="N91" s="1"/>
  <c r="O91" s="1"/>
  <c r="M89"/>
  <c r="N89" s="1"/>
  <c r="O89" s="1"/>
  <c r="M87"/>
  <c r="N87" s="1"/>
  <c r="O87" s="1"/>
  <c r="M85"/>
  <c r="N85" s="1"/>
  <c r="O85" s="1"/>
  <c r="M83"/>
  <c r="N83" s="1"/>
  <c r="O83" s="1"/>
  <c r="M81"/>
  <c r="N81" s="1"/>
  <c r="O81" s="1"/>
  <c r="M79"/>
  <c r="N79" s="1"/>
  <c r="O79" s="1"/>
  <c r="M77"/>
  <c r="N77" s="1"/>
  <c r="O77" s="1"/>
  <c r="M75"/>
  <c r="N75" s="1"/>
  <c r="O75" s="1"/>
  <c r="M73"/>
  <c r="N73" s="1"/>
  <c r="O73" s="1"/>
  <c r="M71"/>
  <c r="N71" s="1"/>
  <c r="O71" s="1"/>
  <c r="M69"/>
  <c r="N69" s="1"/>
  <c r="O69" s="1"/>
  <c r="M67"/>
  <c r="N67" s="1"/>
  <c r="O67" s="1"/>
  <c r="M65"/>
  <c r="N65" s="1"/>
  <c r="O65" s="1"/>
  <c r="M63"/>
  <c r="N63" s="1"/>
  <c r="O63" s="1"/>
  <c r="M61"/>
  <c r="N61" s="1"/>
  <c r="O61" s="1"/>
  <c r="M59"/>
  <c r="N59" s="1"/>
  <c r="O59" s="1"/>
  <c r="M57"/>
  <c r="N57" s="1"/>
  <c r="O57" s="1"/>
  <c r="M55"/>
  <c r="N55" s="1"/>
  <c r="O55" s="1"/>
  <c r="M53"/>
  <c r="N53" s="1"/>
  <c r="O53" s="1"/>
  <c r="M51"/>
  <c r="N51" s="1"/>
  <c r="O51" s="1"/>
  <c r="M49"/>
  <c r="N49" s="1"/>
  <c r="O49" s="1"/>
  <c r="M47"/>
  <c r="N47" s="1"/>
  <c r="O47" s="1"/>
  <c r="M45"/>
  <c r="N45" s="1"/>
  <c r="O45" s="1"/>
  <c r="M43"/>
  <c r="N43" s="1"/>
  <c r="O43" s="1"/>
  <c r="M41"/>
  <c r="N41" s="1"/>
  <c r="O41" s="1"/>
  <c r="M39"/>
  <c r="N39" s="1"/>
  <c r="O39" s="1"/>
  <c r="M37"/>
  <c r="N37" s="1"/>
  <c r="O37" s="1"/>
  <c r="M35"/>
  <c r="N35" s="1"/>
  <c r="O35" s="1"/>
  <c r="M33"/>
  <c r="N33" s="1"/>
  <c r="O33" s="1"/>
  <c r="M31"/>
  <c r="N31" s="1"/>
  <c r="O31" s="1"/>
  <c r="M29"/>
  <c r="N29" s="1"/>
  <c r="O29" s="1"/>
  <c r="M27"/>
  <c r="N27" s="1"/>
  <c r="O27" s="1"/>
  <c r="M25"/>
  <c r="N25" s="1"/>
  <c r="O25" s="1"/>
  <c r="M23"/>
  <c r="N23" s="1"/>
  <c r="O23" s="1"/>
  <c r="M21"/>
  <c r="N21" s="1"/>
  <c r="O21" s="1"/>
  <c r="M19"/>
  <c r="N19" s="1"/>
  <c r="O19" s="1"/>
  <c r="M17"/>
  <c r="N17" s="1"/>
  <c r="O17" s="1"/>
  <c r="M15"/>
  <c r="N15" s="1"/>
  <c r="O15" s="1"/>
  <c r="M13"/>
  <c r="N13" s="1"/>
  <c r="O13" s="1"/>
  <c r="M11"/>
  <c r="N11" s="1"/>
  <c r="O11" s="1"/>
  <c r="M9"/>
  <c r="N9" s="1"/>
  <c r="O9" s="1"/>
  <c r="L90" i="5" l="1"/>
  <c r="L75"/>
  <c r="L40"/>
  <c r="M224" i="1"/>
  <c r="N8"/>
  <c r="P232" i="5"/>
  <c r="Q232"/>
  <c r="Q21"/>
  <c r="Q25"/>
  <c r="Q75"/>
  <c r="Q83"/>
  <c r="Q87"/>
  <c r="Q97"/>
  <c r="Q113"/>
  <c r="Q121"/>
  <c r="Q153"/>
  <c r="M204" i="2"/>
  <c r="N204" s="1"/>
  <c r="O204" s="1"/>
  <c r="M206"/>
  <c r="N206" s="1"/>
  <c r="O206" s="1"/>
  <c r="M208"/>
  <c r="N208" s="1"/>
  <c r="O208" s="1"/>
  <c r="M210"/>
  <c r="N210" s="1"/>
  <c r="O210" s="1"/>
  <c r="M212"/>
  <c r="N212" s="1"/>
  <c r="O212" s="1"/>
  <c r="M214"/>
  <c r="N214" s="1"/>
  <c r="O214" s="1"/>
  <c r="M216"/>
  <c r="N216" s="1"/>
  <c r="O216" s="1"/>
  <c r="M218"/>
  <c r="N218" s="1"/>
  <c r="O218" s="1"/>
  <c r="M220"/>
  <c r="N220" s="1"/>
  <c r="O220" s="1"/>
  <c r="M222"/>
  <c r="N222" s="1"/>
  <c r="O222" s="1"/>
  <c r="M203"/>
  <c r="N203" s="1"/>
  <c r="O203" s="1"/>
  <c r="M205"/>
  <c r="N205" s="1"/>
  <c r="O205" s="1"/>
  <c r="M207"/>
  <c r="N207" s="1"/>
  <c r="O207" s="1"/>
  <c r="M209"/>
  <c r="N209" s="1"/>
  <c r="O209" s="1"/>
  <c r="M211"/>
  <c r="N211" s="1"/>
  <c r="O211" s="1"/>
  <c r="M213"/>
  <c r="N213" s="1"/>
  <c r="O213" s="1"/>
  <c r="M215"/>
  <c r="N215" s="1"/>
  <c r="O215" s="1"/>
  <c r="M217"/>
  <c r="N217" s="1"/>
  <c r="O217" s="1"/>
  <c r="M219"/>
  <c r="N219" s="1"/>
  <c r="O219" s="1"/>
  <c r="M221"/>
  <c r="N221" s="1"/>
  <c r="O221" s="1"/>
  <c r="M223"/>
  <c r="N223" s="1"/>
  <c r="O223" s="1"/>
  <c r="M200"/>
  <c r="N200" s="1"/>
  <c r="O200" s="1"/>
  <c r="M196"/>
  <c r="N196" s="1"/>
  <c r="O196" s="1"/>
  <c r="M192"/>
  <c r="N192" s="1"/>
  <c r="O192" s="1"/>
  <c r="M188"/>
  <c r="N188" s="1"/>
  <c r="O188" s="1"/>
  <c r="M184"/>
  <c r="N184" s="1"/>
  <c r="O184" s="1"/>
  <c r="M199"/>
  <c r="N199" s="1"/>
  <c r="O199" s="1"/>
  <c r="M195"/>
  <c r="N195" s="1"/>
  <c r="O195" s="1"/>
  <c r="M191"/>
  <c r="N191" s="1"/>
  <c r="O191" s="1"/>
  <c r="M187"/>
  <c r="N187" s="1"/>
  <c r="O187" s="1"/>
  <c r="M183"/>
  <c r="N183" s="1"/>
  <c r="O183" s="1"/>
  <c r="M202"/>
  <c r="N202" s="1"/>
  <c r="O202" s="1"/>
  <c r="M198"/>
  <c r="N198" s="1"/>
  <c r="O198" s="1"/>
  <c r="M194"/>
  <c r="N194" s="1"/>
  <c r="O194" s="1"/>
  <c r="M190"/>
  <c r="N190" s="1"/>
  <c r="O190" s="1"/>
  <c r="M186"/>
  <c r="N186" s="1"/>
  <c r="O186" s="1"/>
  <c r="M201"/>
  <c r="N201" s="1"/>
  <c r="O201" s="1"/>
  <c r="M197"/>
  <c r="N197" s="1"/>
  <c r="O197" s="1"/>
  <c r="M193"/>
  <c r="N193" s="1"/>
  <c r="O193" s="1"/>
  <c r="M189"/>
  <c r="N189" s="1"/>
  <c r="O189" s="1"/>
  <c r="M185"/>
  <c r="N185" s="1"/>
  <c r="O185" s="1"/>
  <c r="L8" i="5"/>
  <c r="K238"/>
  <c r="L83"/>
  <c r="L121"/>
  <c r="L141"/>
  <c r="M9" i="2"/>
  <c r="N9" s="1"/>
  <c r="O9" s="1"/>
  <c r="M13"/>
  <c r="N13" s="1"/>
  <c r="O13" s="1"/>
  <c r="M17"/>
  <c r="N17" s="1"/>
  <c r="O17" s="1"/>
  <c r="M21"/>
  <c r="N21" s="1"/>
  <c r="O21" s="1"/>
  <c r="M25"/>
  <c r="N25" s="1"/>
  <c r="O25" s="1"/>
  <c r="M29"/>
  <c r="N29" s="1"/>
  <c r="O29" s="1"/>
  <c r="M33"/>
  <c r="N33" s="1"/>
  <c r="O33" s="1"/>
  <c r="M37"/>
  <c r="N37" s="1"/>
  <c r="O37" s="1"/>
  <c r="M41"/>
  <c r="N41" s="1"/>
  <c r="O41" s="1"/>
  <c r="M45"/>
  <c r="N45" s="1"/>
  <c r="O45" s="1"/>
  <c r="M49"/>
  <c r="N49" s="1"/>
  <c r="O49" s="1"/>
  <c r="M53"/>
  <c r="N53" s="1"/>
  <c r="O53" s="1"/>
  <c r="M57"/>
  <c r="N57" s="1"/>
  <c r="O57" s="1"/>
  <c r="M61"/>
  <c r="N61" s="1"/>
  <c r="O61" s="1"/>
  <c r="M65"/>
  <c r="N65" s="1"/>
  <c r="O65" s="1"/>
  <c r="M69"/>
  <c r="N69" s="1"/>
  <c r="O69" s="1"/>
  <c r="M73"/>
  <c r="N73" s="1"/>
  <c r="O73" s="1"/>
  <c r="M77"/>
  <c r="N77" s="1"/>
  <c r="O77" s="1"/>
  <c r="M81"/>
  <c r="N81" s="1"/>
  <c r="O81" s="1"/>
  <c r="M85"/>
  <c r="N85" s="1"/>
  <c r="O85" s="1"/>
  <c r="M89"/>
  <c r="N89" s="1"/>
  <c r="O89" s="1"/>
  <c r="M93"/>
  <c r="N93" s="1"/>
  <c r="O93" s="1"/>
  <c r="M97"/>
  <c r="N97" s="1"/>
  <c r="O97" s="1"/>
  <c r="M101"/>
  <c r="N101" s="1"/>
  <c r="O101" s="1"/>
  <c r="M105"/>
  <c r="N105" s="1"/>
  <c r="O105" s="1"/>
  <c r="M109"/>
  <c r="N109" s="1"/>
  <c r="O109" s="1"/>
  <c r="M113"/>
  <c r="N113" s="1"/>
  <c r="O113" s="1"/>
  <c r="M117"/>
  <c r="N117" s="1"/>
  <c r="O117" s="1"/>
  <c r="M121"/>
  <c r="N121" s="1"/>
  <c r="O121" s="1"/>
  <c r="M125"/>
  <c r="N125" s="1"/>
  <c r="O125" s="1"/>
  <c r="M129"/>
  <c r="N129" s="1"/>
  <c r="O129" s="1"/>
  <c r="M133"/>
  <c r="N133" s="1"/>
  <c r="O133" s="1"/>
  <c r="M137"/>
  <c r="N137" s="1"/>
  <c r="O137" s="1"/>
  <c r="M141"/>
  <c r="N141" s="1"/>
  <c r="O141" s="1"/>
  <c r="M145"/>
  <c r="N145" s="1"/>
  <c r="O145" s="1"/>
  <c r="M149"/>
  <c r="N149" s="1"/>
  <c r="O149" s="1"/>
  <c r="M153"/>
  <c r="N153" s="1"/>
  <c r="O153" s="1"/>
  <c r="M157"/>
  <c r="N157" s="1"/>
  <c r="O157" s="1"/>
  <c r="M161"/>
  <c r="N161" s="1"/>
  <c r="O161" s="1"/>
  <c r="M165"/>
  <c r="N165" s="1"/>
  <c r="O165" s="1"/>
  <c r="M169"/>
  <c r="N169" s="1"/>
  <c r="O169" s="1"/>
  <c r="M173"/>
  <c r="N173" s="1"/>
  <c r="O173" s="1"/>
  <c r="M177"/>
  <c r="N177" s="1"/>
  <c r="O177" s="1"/>
  <c r="M181"/>
  <c r="N181" s="1"/>
  <c r="O181" s="1"/>
  <c r="N10" i="5"/>
  <c r="O10" s="1"/>
  <c r="Q10" s="1"/>
  <c r="N14"/>
  <c r="O14" s="1"/>
  <c r="Q14" s="1"/>
  <c r="N18"/>
  <c r="O18" s="1"/>
  <c r="N22"/>
  <c r="O22" s="1"/>
  <c r="Q22" s="1"/>
  <c r="N26"/>
  <c r="O26" s="1"/>
  <c r="Q26" s="1"/>
  <c r="N30"/>
  <c r="O30" s="1"/>
  <c r="Q30" s="1"/>
  <c r="N34"/>
  <c r="O34" s="1"/>
  <c r="Q34" s="1"/>
  <c r="N40"/>
  <c r="O40" s="1"/>
  <c r="N46"/>
  <c r="O46" s="1"/>
  <c r="Q46" s="1"/>
  <c r="N50"/>
  <c r="O50" s="1"/>
  <c r="Q50" s="1"/>
  <c r="N54"/>
  <c r="O54" s="1"/>
  <c r="N58"/>
  <c r="O58" s="1"/>
  <c r="Q58" s="1"/>
  <c r="N62"/>
  <c r="O62" s="1"/>
  <c r="Q62" s="1"/>
  <c r="N66"/>
  <c r="O66" s="1"/>
  <c r="Q66" s="1"/>
  <c r="N72"/>
  <c r="O72" s="1"/>
  <c r="Q72" s="1"/>
  <c r="N76"/>
  <c r="O76" s="1"/>
  <c r="Q76" s="1"/>
  <c r="N80"/>
  <c r="O80" s="1"/>
  <c r="Q80" s="1"/>
  <c r="N84"/>
  <c r="O84" s="1"/>
  <c r="Q84" s="1"/>
  <c r="N88"/>
  <c r="O88" s="1"/>
  <c r="Q88" s="1"/>
  <c r="N92"/>
  <c r="O92" s="1"/>
  <c r="Q92" s="1"/>
  <c r="N98"/>
  <c r="O98" s="1"/>
  <c r="Q98" s="1"/>
  <c r="N102"/>
  <c r="O102" s="1"/>
  <c r="Q102" s="1"/>
  <c r="N106"/>
  <c r="O106" s="1"/>
  <c r="Q106" s="1"/>
  <c r="N110"/>
  <c r="O110" s="1"/>
  <c r="Q110" s="1"/>
  <c r="N114"/>
  <c r="O114" s="1"/>
  <c r="Q114" s="1"/>
  <c r="N118"/>
  <c r="O118" s="1"/>
  <c r="Q118" s="1"/>
  <c r="N122"/>
  <c r="O122" s="1"/>
  <c r="Q122" s="1"/>
  <c r="N128"/>
  <c r="O128" s="1"/>
  <c r="N132"/>
  <c r="O132" s="1"/>
  <c r="Q132" s="1"/>
  <c r="N136"/>
  <c r="O136" s="1"/>
  <c r="Q136" s="1"/>
  <c r="N140"/>
  <c r="O140" s="1"/>
  <c r="Q140" s="1"/>
  <c r="N144"/>
  <c r="O144" s="1"/>
  <c r="Q144" s="1"/>
  <c r="N148"/>
  <c r="O148" s="1"/>
  <c r="Q148" s="1"/>
  <c r="N154"/>
  <c r="O154" s="1"/>
  <c r="Q154" s="1"/>
  <c r="N158"/>
  <c r="O158" s="1"/>
  <c r="Q158" s="1"/>
  <c r="N162"/>
  <c r="O162" s="1"/>
  <c r="Q162" s="1"/>
  <c r="N166"/>
  <c r="O166" s="1"/>
  <c r="N170"/>
  <c r="O170" s="1"/>
  <c r="Q170" s="1"/>
  <c r="N174"/>
  <c r="O174" s="1"/>
  <c r="Q174" s="1"/>
  <c r="L128"/>
  <c r="P37"/>
  <c r="Q37"/>
  <c r="Q47"/>
  <c r="Q59"/>
  <c r="Q69"/>
  <c r="Q137"/>
  <c r="Q141"/>
  <c r="Q145"/>
  <c r="Q151"/>
  <c r="Q163"/>
  <c r="Q171"/>
  <c r="N8" i="2"/>
  <c r="N235" i="5"/>
  <c r="O235" s="1"/>
  <c r="N230"/>
  <c r="O230" s="1"/>
  <c r="N222"/>
  <c r="O222" s="1"/>
  <c r="Q222" s="1"/>
  <c r="N218"/>
  <c r="O218" s="1"/>
  <c r="Q218" s="1"/>
  <c r="N214"/>
  <c r="O214" s="1"/>
  <c r="Q214" s="1"/>
  <c r="N210"/>
  <c r="O210" s="1"/>
  <c r="Q210" s="1"/>
  <c r="N206"/>
  <c r="O206" s="1"/>
  <c r="N200"/>
  <c r="O200" s="1"/>
  <c r="Q200" s="1"/>
  <c r="N196"/>
  <c r="O196" s="1"/>
  <c r="Q196" s="1"/>
  <c r="N192"/>
  <c r="O192" s="1"/>
  <c r="Q192" s="1"/>
  <c r="N188"/>
  <c r="O188" s="1"/>
  <c r="Q188" s="1"/>
  <c r="N184"/>
  <c r="O184" s="1"/>
  <c r="N234"/>
  <c r="O234" s="1"/>
  <c r="N229"/>
  <c r="O229" s="1"/>
  <c r="N223"/>
  <c r="O223" s="1"/>
  <c r="Q223" s="1"/>
  <c r="N219"/>
  <c r="O219" s="1"/>
  <c r="Q219" s="1"/>
  <c r="N215"/>
  <c r="O215" s="1"/>
  <c r="Q215" s="1"/>
  <c r="N211"/>
  <c r="O211" s="1"/>
  <c r="Q211" s="1"/>
  <c r="N207"/>
  <c r="O207" s="1"/>
  <c r="Q207" s="1"/>
  <c r="N201"/>
  <c r="O201" s="1"/>
  <c r="Q201" s="1"/>
  <c r="N197"/>
  <c r="O197" s="1"/>
  <c r="Q197" s="1"/>
  <c r="N193"/>
  <c r="O193" s="1"/>
  <c r="Q193" s="1"/>
  <c r="N189"/>
  <c r="O189" s="1"/>
  <c r="N185"/>
  <c r="O185" s="1"/>
  <c r="N29"/>
  <c r="O29" s="1"/>
  <c r="Q29" s="1"/>
  <c r="N17"/>
  <c r="O17" s="1"/>
  <c r="Q17" s="1"/>
  <c r="N42"/>
  <c r="O42" s="1"/>
  <c r="Q42" s="1"/>
  <c r="N224"/>
  <c r="O224" s="1"/>
  <c r="N225"/>
  <c r="O225" s="1"/>
  <c r="N237"/>
  <c r="O237" s="1"/>
  <c r="N233"/>
  <c r="O233" s="1"/>
  <c r="N228"/>
  <c r="O228" s="1"/>
  <c r="Q228" s="1"/>
  <c r="N220"/>
  <c r="O220" s="1"/>
  <c r="Q220" s="1"/>
  <c r="N216"/>
  <c r="O216" s="1"/>
  <c r="Q216" s="1"/>
  <c r="N212"/>
  <c r="O212" s="1"/>
  <c r="Q212" s="1"/>
  <c r="N208"/>
  <c r="O208" s="1"/>
  <c r="Q208" s="1"/>
  <c r="N202"/>
  <c r="O202" s="1"/>
  <c r="N198"/>
  <c r="O198" s="1"/>
  <c r="Q198" s="1"/>
  <c r="N194"/>
  <c r="O194" s="1"/>
  <c r="N190"/>
  <c r="O190" s="1"/>
  <c r="Q190" s="1"/>
  <c r="N186"/>
  <c r="O186" s="1"/>
  <c r="Q186" s="1"/>
  <c r="N182"/>
  <c r="O182" s="1"/>
  <c r="N236"/>
  <c r="O236" s="1"/>
  <c r="N231"/>
  <c r="O231" s="1"/>
  <c r="N227"/>
  <c r="O227" s="1"/>
  <c r="N221"/>
  <c r="O221" s="1"/>
  <c r="Q221" s="1"/>
  <c r="N217"/>
  <c r="O217" s="1"/>
  <c r="N213"/>
  <c r="O213" s="1"/>
  <c r="Q213" s="1"/>
  <c r="N209"/>
  <c r="O209" s="1"/>
  <c r="Q209" s="1"/>
  <c r="N203"/>
  <c r="O203" s="1"/>
  <c r="Q203" s="1"/>
  <c r="N199"/>
  <c r="O199" s="1"/>
  <c r="N195"/>
  <c r="O195" s="1"/>
  <c r="Q195" s="1"/>
  <c r="N191"/>
  <c r="O191" s="1"/>
  <c r="Q191" s="1"/>
  <c r="N187"/>
  <c r="O187" s="1"/>
  <c r="Q187" s="1"/>
  <c r="N183"/>
  <c r="O183" s="1"/>
  <c r="Q183" s="1"/>
  <c r="N8"/>
  <c r="N226"/>
  <c r="O226" s="1"/>
  <c r="M11" i="2"/>
  <c r="N11" s="1"/>
  <c r="O11" s="1"/>
  <c r="M15"/>
  <c r="N15" s="1"/>
  <c r="O15" s="1"/>
  <c r="M19"/>
  <c r="N19" s="1"/>
  <c r="O19" s="1"/>
  <c r="M23"/>
  <c r="N23" s="1"/>
  <c r="O23" s="1"/>
  <c r="M27"/>
  <c r="N27" s="1"/>
  <c r="O27" s="1"/>
  <c r="M31"/>
  <c r="N31" s="1"/>
  <c r="O31" s="1"/>
  <c r="M35"/>
  <c r="N35" s="1"/>
  <c r="O35" s="1"/>
  <c r="M39"/>
  <c r="N39" s="1"/>
  <c r="O39" s="1"/>
  <c r="M43"/>
  <c r="N43" s="1"/>
  <c r="O43" s="1"/>
  <c r="M47"/>
  <c r="N47" s="1"/>
  <c r="O47" s="1"/>
  <c r="M51"/>
  <c r="N51" s="1"/>
  <c r="O51" s="1"/>
  <c r="M55"/>
  <c r="N55" s="1"/>
  <c r="O55" s="1"/>
  <c r="M59"/>
  <c r="N59" s="1"/>
  <c r="O59" s="1"/>
  <c r="M63"/>
  <c r="N63" s="1"/>
  <c r="O63" s="1"/>
  <c r="M67"/>
  <c r="N67" s="1"/>
  <c r="O67" s="1"/>
  <c r="M71"/>
  <c r="N71" s="1"/>
  <c r="O71" s="1"/>
  <c r="M75"/>
  <c r="N75" s="1"/>
  <c r="O75" s="1"/>
  <c r="M79"/>
  <c r="N79" s="1"/>
  <c r="O79" s="1"/>
  <c r="M83"/>
  <c r="N83" s="1"/>
  <c r="O83" s="1"/>
  <c r="M87"/>
  <c r="N87" s="1"/>
  <c r="O87" s="1"/>
  <c r="M91"/>
  <c r="N91" s="1"/>
  <c r="O91" s="1"/>
  <c r="M95"/>
  <c r="N95" s="1"/>
  <c r="O95" s="1"/>
  <c r="M99"/>
  <c r="N99" s="1"/>
  <c r="O99" s="1"/>
  <c r="M103"/>
  <c r="N103" s="1"/>
  <c r="O103" s="1"/>
  <c r="M107"/>
  <c r="N107" s="1"/>
  <c r="O107" s="1"/>
  <c r="M111"/>
  <c r="N111" s="1"/>
  <c r="O111" s="1"/>
  <c r="M115"/>
  <c r="N115" s="1"/>
  <c r="O115" s="1"/>
  <c r="M119"/>
  <c r="N119" s="1"/>
  <c r="O119" s="1"/>
  <c r="M123"/>
  <c r="N123" s="1"/>
  <c r="O123" s="1"/>
  <c r="M127"/>
  <c r="N127" s="1"/>
  <c r="O127" s="1"/>
  <c r="M131"/>
  <c r="N131" s="1"/>
  <c r="O131" s="1"/>
  <c r="M135"/>
  <c r="N135" s="1"/>
  <c r="O135" s="1"/>
  <c r="M139"/>
  <c r="N139" s="1"/>
  <c r="O139" s="1"/>
  <c r="M143"/>
  <c r="N143" s="1"/>
  <c r="O143" s="1"/>
  <c r="M147"/>
  <c r="N147" s="1"/>
  <c r="O147" s="1"/>
  <c r="M151"/>
  <c r="N151" s="1"/>
  <c r="O151" s="1"/>
  <c r="M155"/>
  <c r="N155" s="1"/>
  <c r="O155" s="1"/>
  <c r="M159"/>
  <c r="N159" s="1"/>
  <c r="O159" s="1"/>
  <c r="M163"/>
  <c r="N163" s="1"/>
  <c r="O163" s="1"/>
  <c r="M167"/>
  <c r="N167" s="1"/>
  <c r="O167" s="1"/>
  <c r="M171"/>
  <c r="N171" s="1"/>
  <c r="O171" s="1"/>
  <c r="M175"/>
  <c r="N175" s="1"/>
  <c r="O175" s="1"/>
  <c r="M179"/>
  <c r="N179" s="1"/>
  <c r="O179" s="1"/>
  <c r="N12" i="5"/>
  <c r="O12" s="1"/>
  <c r="Q12" s="1"/>
  <c r="N16"/>
  <c r="O16" s="1"/>
  <c r="Q16" s="1"/>
  <c r="N20"/>
  <c r="O20" s="1"/>
  <c r="Q20" s="1"/>
  <c r="N24"/>
  <c r="O24" s="1"/>
  <c r="Q24" s="1"/>
  <c r="N28"/>
  <c r="O28" s="1"/>
  <c r="Q28" s="1"/>
  <c r="N32"/>
  <c r="O32" s="1"/>
  <c r="N36"/>
  <c r="O36" s="1"/>
  <c r="Q36" s="1"/>
  <c r="N44"/>
  <c r="O44" s="1"/>
  <c r="Q44" s="1"/>
  <c r="N48"/>
  <c r="O48" s="1"/>
  <c r="Q48" s="1"/>
  <c r="N52"/>
  <c r="O52" s="1"/>
  <c r="Q52" s="1"/>
  <c r="N56"/>
  <c r="O56" s="1"/>
  <c r="Q56" s="1"/>
  <c r="N60"/>
  <c r="O60" s="1"/>
  <c r="Q60" s="1"/>
  <c r="N64"/>
  <c r="O64" s="1"/>
  <c r="Q64" s="1"/>
  <c r="N70"/>
  <c r="O70" s="1"/>
  <c r="Q70" s="1"/>
  <c r="N74"/>
  <c r="O74" s="1"/>
  <c r="Q74" s="1"/>
  <c r="N78"/>
  <c r="O78" s="1"/>
  <c r="Q78" s="1"/>
  <c r="N82"/>
  <c r="O82" s="1"/>
  <c r="Q82" s="1"/>
  <c r="N86"/>
  <c r="O86" s="1"/>
  <c r="Q86" s="1"/>
  <c r="N90"/>
  <c r="O90" s="1"/>
  <c r="N94"/>
  <c r="O94" s="1"/>
  <c r="Q94" s="1"/>
  <c r="N100"/>
  <c r="O100" s="1"/>
  <c r="Q100" s="1"/>
  <c r="N104"/>
  <c r="O104" s="1"/>
  <c r="N108"/>
  <c r="O108" s="1"/>
  <c r="Q108" s="1"/>
  <c r="N112"/>
  <c r="O112" s="1"/>
  <c r="Q112" s="1"/>
  <c r="N116"/>
  <c r="O116" s="1"/>
  <c r="Q116" s="1"/>
  <c r="N120"/>
  <c r="O120" s="1"/>
  <c r="Q120" s="1"/>
  <c r="N124"/>
  <c r="O124" s="1"/>
  <c r="Q124" s="1"/>
  <c r="N130"/>
  <c r="O130" s="1"/>
  <c r="Q130" s="1"/>
  <c r="N134"/>
  <c r="O134" s="1"/>
  <c r="N138"/>
  <c r="O138" s="1"/>
  <c r="Q138" s="1"/>
  <c r="N142"/>
  <c r="O142" s="1"/>
  <c r="Q142" s="1"/>
  <c r="N146"/>
  <c r="O146" s="1"/>
  <c r="Q146" s="1"/>
  <c r="N152"/>
  <c r="O152" s="1"/>
  <c r="Q152" s="1"/>
  <c r="N156"/>
  <c r="O156" s="1"/>
  <c r="Q156" s="1"/>
  <c r="N160"/>
  <c r="O160" s="1"/>
  <c r="N164"/>
  <c r="O164" s="1"/>
  <c r="Q164" s="1"/>
  <c r="N168"/>
  <c r="O168" s="1"/>
  <c r="Q168" s="1"/>
  <c r="N172"/>
  <c r="O172" s="1"/>
  <c r="Q172" s="1"/>
  <c r="N178"/>
  <c r="O178" s="1"/>
  <c r="P178" l="1"/>
  <c r="Q178"/>
  <c r="Q160"/>
  <c r="P160"/>
  <c r="Q134"/>
  <c r="P134"/>
  <c r="P226"/>
  <c r="Q226"/>
  <c r="P199"/>
  <c r="Q199"/>
  <c r="P217"/>
  <c r="Q217"/>
  <c r="P227"/>
  <c r="Q227"/>
  <c r="P236"/>
  <c r="Q236"/>
  <c r="P194"/>
  <c r="Q194"/>
  <c r="Q202"/>
  <c r="P202"/>
  <c r="P233"/>
  <c r="Q233"/>
  <c r="P225"/>
  <c r="Q225"/>
  <c r="P189"/>
  <c r="Q189"/>
  <c r="P234"/>
  <c r="Q234"/>
  <c r="Q206"/>
  <c r="P206"/>
  <c r="P235"/>
  <c r="Q235"/>
  <c r="O8" i="2"/>
  <c r="O224" s="1"/>
  <c r="N224"/>
  <c r="Q166" i="5"/>
  <c r="P166"/>
  <c r="Q54"/>
  <c r="P54"/>
  <c r="P18"/>
  <c r="Q18"/>
  <c r="P171"/>
  <c r="P163"/>
  <c r="P151"/>
  <c r="P145"/>
  <c r="P141"/>
  <c r="P137"/>
  <c r="P69"/>
  <c r="P59"/>
  <c r="P47"/>
  <c r="P153"/>
  <c r="P121"/>
  <c r="P113"/>
  <c r="P97"/>
  <c r="P87"/>
  <c r="P83"/>
  <c r="P75"/>
  <c r="P25"/>
  <c r="P21"/>
  <c r="Q90"/>
  <c r="P90"/>
  <c r="Q104"/>
  <c r="P104"/>
  <c r="P32"/>
  <c r="Q32"/>
  <c r="O8"/>
  <c r="N238"/>
  <c r="P231"/>
  <c r="Q231"/>
  <c r="Q182"/>
  <c r="P182"/>
  <c r="P237"/>
  <c r="Q237"/>
  <c r="P224"/>
  <c r="Q224"/>
  <c r="P185"/>
  <c r="Q185"/>
  <c r="P229"/>
  <c r="Q229"/>
  <c r="Q184"/>
  <c r="P184"/>
  <c r="P230"/>
  <c r="Q230"/>
  <c r="Q128"/>
  <c r="P128"/>
  <c r="Q40"/>
  <c r="P40"/>
  <c r="O8" i="1"/>
  <c r="O224" s="1"/>
  <c r="N224"/>
  <c r="M224" i="2"/>
  <c r="L238" i="5"/>
  <c r="P8" l="1"/>
  <c r="P238" s="1"/>
  <c r="Q8"/>
  <c r="Q238" s="1"/>
  <c r="O238"/>
</calcChain>
</file>

<file path=xl/sharedStrings.xml><?xml version="1.0" encoding="utf-8"?>
<sst xmlns="http://schemas.openxmlformats.org/spreadsheetml/2006/main" count="924" uniqueCount="277">
  <si>
    <t>Montant de la dotation</t>
  </si>
  <si>
    <t>Nombre de communes</t>
  </si>
  <si>
    <t>Nombre communes non chef-lieu Wilaya</t>
  </si>
  <si>
    <t>Population pauvre</t>
  </si>
  <si>
    <t>Population totale</t>
  </si>
  <si>
    <r>
      <t xml:space="preserve">Formules  :
(1) Part forfaitaire : </t>
    </r>
    <r>
      <rPr>
        <sz val="8"/>
        <rFont val="Arial"/>
        <family val="2"/>
      </rPr>
      <t>montant à répartir / (216)</t>
    </r>
    <r>
      <rPr>
        <b/>
        <sz val="8"/>
        <rFont val="Arial"/>
        <family val="2"/>
      </rPr>
      <t xml:space="preserve">
(2) Part proportionnelle à la population pauvre :</t>
    </r>
    <r>
      <rPr>
        <sz val="8"/>
        <rFont val="Arial"/>
        <family val="2"/>
      </rPr>
      <t xml:space="preserve"> montant à répartir x population de la commune "i" x taux de pauvre de la Wilaya / population nationale x taux de pauvre national</t>
    </r>
    <r>
      <rPr>
        <b/>
        <sz val="8"/>
        <rFont val="Arial"/>
        <family val="2"/>
      </rPr>
      <t xml:space="preserve">
(3) Part proportionelle à la population : </t>
    </r>
    <r>
      <rPr>
        <sz val="8"/>
        <rFont val="Arial"/>
        <family val="2"/>
      </rPr>
      <t>montant à répartir x population de la commune "i" / population nationale</t>
    </r>
    <r>
      <rPr>
        <b/>
        <sz val="8"/>
        <rFont val="Arial"/>
        <family val="2"/>
      </rPr>
      <t xml:space="preserve">
(4) Part compensatrice du retard d'équipement : </t>
    </r>
    <r>
      <rPr>
        <sz val="8"/>
        <rFont val="Arial"/>
        <family val="2"/>
      </rPr>
      <t>montant à répartir x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nombre de classes pour 1000 habitants en moyenne nationale / nombre de classes pour 1000 habitants de la commune "i" x population de la commune "i" / (somme de la valeur prise pour chaque commune par le rapport : nombre de classes pour 1000 habitants en moyenne nationale / nombre de classes pour 1000 habitants de la commune "i" x population de la commune "i")</t>
    </r>
  </si>
  <si>
    <t>Commune</t>
  </si>
  <si>
    <t>Population 2001</t>
  </si>
  <si>
    <r>
      <t xml:space="preserve">Population pauvre
</t>
    </r>
    <r>
      <rPr>
        <sz val="6"/>
        <rFont val="Arial"/>
        <family val="2"/>
      </rPr>
      <t>(pop. commune x tx pauvre Wilaya)</t>
    </r>
  </si>
  <si>
    <t>Nombre de classe</t>
  </si>
  <si>
    <t>Nombre classes pour 1000 hab.</t>
  </si>
  <si>
    <t>Inverse équipement commune i / équipement total</t>
  </si>
  <si>
    <t>Dotation de fonctionnement</t>
  </si>
  <si>
    <t>Dotation de fonctionnement totale</t>
  </si>
  <si>
    <t>Dotation d'équipement</t>
  </si>
  <si>
    <t>Dotation d'équipement totale</t>
  </si>
  <si>
    <t>Dotation totale</t>
  </si>
  <si>
    <t>Chefs-lieux Wilaya</t>
  </si>
  <si>
    <t>Autres</t>
  </si>
  <si>
    <t>Part forfaitaire</t>
  </si>
  <si>
    <t>Part proportionnelle à la population pauvre</t>
  </si>
  <si>
    <t>Part proportionnelle à la population</t>
  </si>
  <si>
    <t>Part compensatrice du retard d'équipement</t>
  </si>
  <si>
    <t>Répartition entre les parts</t>
  </si>
  <si>
    <t>Hodh Ech Chargi</t>
  </si>
  <si>
    <t>Néma</t>
  </si>
  <si>
    <t>Agoueinitt</t>
  </si>
  <si>
    <t>Achemime</t>
  </si>
  <si>
    <t>Beri-Baffatt</t>
  </si>
  <si>
    <t xml:space="preserve">Bangou  </t>
  </si>
  <si>
    <t>Hassi Etila</t>
  </si>
  <si>
    <t>Jreif</t>
  </si>
  <si>
    <t>El Mabrouck</t>
  </si>
  <si>
    <t>Noual</t>
  </si>
  <si>
    <t>Oum-Avnaddech</t>
  </si>
  <si>
    <t xml:space="preserve">Amourj  </t>
  </si>
  <si>
    <t>Adel Bagrou</t>
  </si>
  <si>
    <t>Bougadoum</t>
  </si>
  <si>
    <t>Bassikounou</t>
  </si>
  <si>
    <t>Vessala</t>
  </si>
  <si>
    <t>El Megvé</t>
  </si>
  <si>
    <t>Dhar</t>
  </si>
  <si>
    <t>Djigueni</t>
  </si>
  <si>
    <t xml:space="preserve">Aoueinatt Z'bel </t>
  </si>
  <si>
    <t xml:space="preserve">Feïreni </t>
  </si>
  <si>
    <t>Benamane</t>
  </si>
  <si>
    <t>Kasr El Barka</t>
  </si>
  <si>
    <t xml:space="preserve">Ghalig Ehel Boye </t>
  </si>
  <si>
    <t>Mabrouck</t>
  </si>
  <si>
    <t>Timbédra</t>
  </si>
  <si>
    <t>Bousteila</t>
  </si>
  <si>
    <t>Hassi M'hady</t>
  </si>
  <si>
    <t>Coumbi Saleh</t>
  </si>
  <si>
    <t>Touil</t>
  </si>
  <si>
    <t xml:space="preserve">Oualata </t>
  </si>
  <si>
    <t>Hodh El Gharbi</t>
  </si>
  <si>
    <t>Aïoun</t>
  </si>
  <si>
    <t xml:space="preserve">Saveni  </t>
  </si>
  <si>
    <t>Doueïra</t>
  </si>
  <si>
    <t>Tenhoumad</t>
  </si>
  <si>
    <t>Benemane</t>
  </si>
  <si>
    <t>Aghjerte</t>
  </si>
  <si>
    <t>Oum Lahyad</t>
  </si>
  <si>
    <t xml:space="preserve">Kobeni  </t>
  </si>
  <si>
    <t>Hassi Ehel Ahmed Bechine</t>
  </si>
  <si>
    <t xml:space="preserve">Timzine </t>
  </si>
  <si>
    <t xml:space="preserve">Leghlig </t>
  </si>
  <si>
    <t>Gogui-Zemal</t>
  </si>
  <si>
    <t>Modibougou</t>
  </si>
  <si>
    <t>Voulaniya</t>
  </si>
  <si>
    <t>Tamchekett</t>
  </si>
  <si>
    <t>Radhi</t>
  </si>
  <si>
    <t>Ghat-Teïdoum</t>
  </si>
  <si>
    <t>Sava</t>
  </si>
  <si>
    <t xml:space="preserve">Tintane </t>
  </si>
  <si>
    <t>Deva</t>
  </si>
  <si>
    <t>Hassi Abdellahi</t>
  </si>
  <si>
    <t>Leweinatt</t>
  </si>
  <si>
    <t>Lehreijatt</t>
  </si>
  <si>
    <t>Aïn-Farba</t>
  </si>
  <si>
    <t>Gharghar</t>
  </si>
  <si>
    <t>Assaba</t>
  </si>
  <si>
    <t>Kiffa</t>
  </si>
  <si>
    <t>Kouroudiel</t>
  </si>
  <si>
    <t>Nouamleïne</t>
  </si>
  <si>
    <t>Aghoratt</t>
  </si>
  <si>
    <t>El Melgue</t>
  </si>
  <si>
    <t xml:space="preserve">Legrane </t>
  </si>
  <si>
    <t xml:space="preserve">Barkéol </t>
  </si>
  <si>
    <t xml:space="preserve">Gueller </t>
  </si>
  <si>
    <t xml:space="preserve">Lebheïr </t>
  </si>
  <si>
    <t>Laoueïssi</t>
  </si>
  <si>
    <t>Daghregh</t>
  </si>
  <si>
    <t>El Ghabra</t>
  </si>
  <si>
    <t>R'Deidih</t>
  </si>
  <si>
    <t>Boulahrath</t>
  </si>
  <si>
    <t xml:space="preserve">Guerrou </t>
  </si>
  <si>
    <t>Oudey Jrid</t>
  </si>
  <si>
    <t xml:space="preserve">Kameur  </t>
  </si>
  <si>
    <t>El Ghaïre</t>
  </si>
  <si>
    <t>Boumdeïd</t>
  </si>
  <si>
    <t>Hassi Tine</t>
  </si>
  <si>
    <t xml:space="preserve">Levtah  </t>
  </si>
  <si>
    <t>Kankossa</t>
  </si>
  <si>
    <t>Sanni</t>
  </si>
  <si>
    <t xml:space="preserve">Blajmil </t>
  </si>
  <si>
    <t xml:space="preserve">Tenaha  </t>
  </si>
  <si>
    <t xml:space="preserve">Hamoud  </t>
  </si>
  <si>
    <t>Gorgol</t>
  </si>
  <si>
    <t>Kaédi</t>
  </si>
  <si>
    <t>Lexeiba I</t>
  </si>
  <si>
    <t xml:space="preserve">Toufoundé-Civé  </t>
  </si>
  <si>
    <t>Néré Walo</t>
  </si>
  <si>
    <t>Ganki</t>
  </si>
  <si>
    <t xml:space="preserve">Djewol  </t>
  </si>
  <si>
    <t>Tokomadji</t>
  </si>
  <si>
    <t xml:space="preserve">M'Bout  </t>
  </si>
  <si>
    <t xml:space="preserve">Tikobra </t>
  </si>
  <si>
    <t>Terenguet Ehel Moulaye</t>
  </si>
  <si>
    <t xml:space="preserve">Diadjibini Gandéga      </t>
  </si>
  <si>
    <t xml:space="preserve">Edebaye Ehel Guelaye    </t>
  </si>
  <si>
    <t>Voum Gleïta</t>
  </si>
  <si>
    <t xml:space="preserve">Chelkett Tiyab  </t>
  </si>
  <si>
    <t xml:space="preserve">Lahrach </t>
  </si>
  <si>
    <t>Soufa</t>
  </si>
  <si>
    <t xml:space="preserve">Maghama </t>
  </si>
  <si>
    <t>Dolol-Civé</t>
  </si>
  <si>
    <t>Dao</t>
  </si>
  <si>
    <t xml:space="preserve">Beleguett Litama        </t>
  </si>
  <si>
    <t>Vrea Litama</t>
  </si>
  <si>
    <t xml:space="preserve">Toulel  </t>
  </si>
  <si>
    <t>Sagné</t>
  </si>
  <si>
    <t>Wali</t>
  </si>
  <si>
    <t xml:space="preserve">Monguel </t>
  </si>
  <si>
    <t>Bathet Moit</t>
  </si>
  <si>
    <t>Bokol</t>
  </si>
  <si>
    <t xml:space="preserve">Melzem Teïchitt </t>
  </si>
  <si>
    <t xml:space="preserve">Azgueilim Tiyab </t>
  </si>
  <si>
    <t>Brakna</t>
  </si>
  <si>
    <t>Aleg</t>
  </si>
  <si>
    <t>Mal</t>
  </si>
  <si>
    <t xml:space="preserve">Chaggar </t>
  </si>
  <si>
    <t>Djelewar</t>
  </si>
  <si>
    <t>Bouhdida</t>
  </si>
  <si>
    <t>Aghchourguitt</t>
  </si>
  <si>
    <t xml:space="preserve">Bababé  </t>
  </si>
  <si>
    <t>Aéré M'Bar</t>
  </si>
  <si>
    <t>El Vrea</t>
  </si>
  <si>
    <t>Boghé</t>
  </si>
  <si>
    <t>Dar El Barka</t>
  </si>
  <si>
    <t>Dar El Avia</t>
  </si>
  <si>
    <t>Ould Birom</t>
  </si>
  <si>
    <t>Maghta Lahjar</t>
  </si>
  <si>
    <t xml:space="preserve">Dionaba </t>
  </si>
  <si>
    <t>Wad-Amour</t>
  </si>
  <si>
    <t>Sangrave</t>
  </si>
  <si>
    <t xml:space="preserve">M'Bagne </t>
  </si>
  <si>
    <t xml:space="preserve">Niabina </t>
  </si>
  <si>
    <t xml:space="preserve">Debaye El Hijaje </t>
  </si>
  <si>
    <t>Bagodine</t>
  </si>
  <si>
    <t>Trarza</t>
  </si>
  <si>
    <t xml:space="preserve">Rosso </t>
  </si>
  <si>
    <t xml:space="preserve">Jidrel Mouhguene        </t>
  </si>
  <si>
    <t>Boutilimit</t>
  </si>
  <si>
    <t>Mouyassar</t>
  </si>
  <si>
    <t>Elb Adress</t>
  </si>
  <si>
    <t xml:space="preserve">Ajoueïr </t>
  </si>
  <si>
    <t>N'Teïchitt</t>
  </si>
  <si>
    <t>Nebaghiya</t>
  </si>
  <si>
    <t>Tenghadej</t>
  </si>
  <si>
    <t>Ouad Naga</t>
  </si>
  <si>
    <t>Aweïligatt</t>
  </si>
  <si>
    <t xml:space="preserve">El Arye </t>
  </si>
  <si>
    <t>Keur-Macène</t>
  </si>
  <si>
    <t xml:space="preserve">N'Diago </t>
  </si>
  <si>
    <t xml:space="preserve">M'Balal </t>
  </si>
  <si>
    <t>Mederdra</t>
  </si>
  <si>
    <t>Beïr-Tewress</t>
  </si>
  <si>
    <t xml:space="preserve">Tiguent </t>
  </si>
  <si>
    <t>Taguilalitt</t>
  </si>
  <si>
    <t>El Khatt</t>
  </si>
  <si>
    <t>R'kiz</t>
  </si>
  <si>
    <t>Boutalhaya</t>
  </si>
  <si>
    <t>Lexeïba II</t>
  </si>
  <si>
    <t xml:space="preserve">Tekane  </t>
  </si>
  <si>
    <t xml:space="preserve">Bareïna </t>
  </si>
  <si>
    <t>Adrar</t>
  </si>
  <si>
    <t>Atar</t>
  </si>
  <si>
    <t>Choum</t>
  </si>
  <si>
    <t>Tawaz</t>
  </si>
  <si>
    <t>Ain Ehel Taya</t>
  </si>
  <si>
    <t>Chinguity</t>
  </si>
  <si>
    <t>Ain Safra</t>
  </si>
  <si>
    <t xml:space="preserve">Wadane  </t>
  </si>
  <si>
    <t xml:space="preserve">Aoujeft </t>
  </si>
  <si>
    <t>N'Terguent</t>
  </si>
  <si>
    <t>El Meddah</t>
  </si>
  <si>
    <t xml:space="preserve">Maaden  </t>
  </si>
  <si>
    <t>Dakhlet-NDB</t>
  </si>
  <si>
    <t xml:space="preserve">Nouadhibou      </t>
  </si>
  <si>
    <t>Tmeïmichatt</t>
  </si>
  <si>
    <t>Inal</t>
  </si>
  <si>
    <t>Nouamghar</t>
  </si>
  <si>
    <t>Boulenouar</t>
  </si>
  <si>
    <t>Tagant</t>
  </si>
  <si>
    <t>Tidjikja</t>
  </si>
  <si>
    <t>El Wahatt (Rachid)</t>
  </si>
  <si>
    <t>Tensigh</t>
  </si>
  <si>
    <t xml:space="preserve">Boubacar Ben Amer </t>
  </si>
  <si>
    <t>Lehsseira</t>
  </si>
  <si>
    <t>Moudjéria</t>
  </si>
  <si>
    <t xml:space="preserve">N'Beika </t>
  </si>
  <si>
    <t xml:space="preserve">Soudoud </t>
  </si>
  <si>
    <t xml:space="preserve">Tichitt </t>
  </si>
  <si>
    <t>Lekhcheb</t>
  </si>
  <si>
    <t>Guidimakha</t>
  </si>
  <si>
    <t xml:space="preserve">Sélibaby </t>
  </si>
  <si>
    <t xml:space="preserve">Ghabou  </t>
  </si>
  <si>
    <t xml:space="preserve">Wompou  </t>
  </si>
  <si>
    <t xml:space="preserve">Gouraye </t>
  </si>
  <si>
    <t>Souvi</t>
  </si>
  <si>
    <t xml:space="preserve">Baydiam </t>
  </si>
  <si>
    <t>Arr</t>
  </si>
  <si>
    <t>Ajar</t>
  </si>
  <si>
    <t>M'Bonny</t>
  </si>
  <si>
    <t xml:space="preserve">Tachott </t>
  </si>
  <si>
    <t>Hassi Cheggar</t>
  </si>
  <si>
    <t>Ould Yengé</t>
  </si>
  <si>
    <t xml:space="preserve">Daffort </t>
  </si>
  <si>
    <t xml:space="preserve">Boully  </t>
  </si>
  <si>
    <t xml:space="preserve">Bouanz   </t>
  </si>
  <si>
    <t xml:space="preserve">Lehraj  </t>
  </si>
  <si>
    <t xml:space="preserve">Tektack </t>
  </si>
  <si>
    <t>Tiris-Zemmou</t>
  </si>
  <si>
    <t xml:space="preserve">Zoueratt </t>
  </si>
  <si>
    <t xml:space="preserve">F'Derik </t>
  </si>
  <si>
    <t>Bir Mogreïn</t>
  </si>
  <si>
    <t>Inchiri</t>
  </si>
  <si>
    <t xml:space="preserve">Akjoujt </t>
  </si>
  <si>
    <t>Benichab</t>
  </si>
  <si>
    <t>Nouakchott</t>
  </si>
  <si>
    <t xml:space="preserve"> Toujounine</t>
  </si>
  <si>
    <t>Teyaret</t>
  </si>
  <si>
    <t>Tevragh Zeina</t>
  </si>
  <si>
    <t>Sebkha</t>
  </si>
  <si>
    <t>Riyad</t>
  </si>
  <si>
    <t>Ksar</t>
  </si>
  <si>
    <t>El Mina</t>
  </si>
  <si>
    <t>Arafat</t>
  </si>
  <si>
    <t>Dar Naïm</t>
  </si>
  <si>
    <t>TOTAL</t>
  </si>
  <si>
    <t>Nombre communes</t>
  </si>
  <si>
    <t>REPARTITION FRD 2007</t>
  </si>
  <si>
    <t>REPARTITION DU FRD DE</t>
  </si>
  <si>
    <r>
      <t>4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Tranche</t>
    </r>
  </si>
  <si>
    <t>Wilayas</t>
  </si>
  <si>
    <t>Wilaya</t>
  </si>
  <si>
    <t>pour</t>
  </si>
  <si>
    <t>Le montant global de la dotation est de</t>
  </si>
  <si>
    <t xml:space="preserve">La date </t>
  </si>
  <si>
    <t>Poste Comptable (Fonctonnement)</t>
  </si>
  <si>
    <t>Poste Comptable (équipement)</t>
  </si>
  <si>
    <t>Ordre de la repartition</t>
  </si>
  <si>
    <r>
      <t>1</t>
    </r>
    <r>
      <rPr>
        <vertAlign val="superscript"/>
        <sz val="10"/>
        <rFont val="Arial"/>
        <family val="2"/>
      </rPr>
      <t>ère</t>
    </r>
    <r>
      <rPr>
        <sz val="10"/>
        <rFont val="Arial"/>
      </rPr>
      <t xml:space="preserve"> repartition</t>
    </r>
  </si>
  <si>
    <r>
      <t>2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</si>
  <si>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3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</si>
  <si>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5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</si>
  <si>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6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</si>
  <si>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7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</si>
  <si>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r>
      <t>8</t>
    </r>
    <r>
      <rPr>
        <vertAlign val="superscript"/>
        <sz val="10"/>
        <rFont val="Arial"/>
        <family val="2"/>
      </rPr>
      <t>ème</t>
    </r>
    <r>
      <rPr>
        <sz val="10"/>
        <rFont val="Arial"/>
      </rPr>
      <t xml:space="preserve"> repartition</t>
    </r>
  </si>
  <si>
    <t>Commentaire</t>
  </si>
  <si>
    <t>Taux de la repartition</t>
  </si>
  <si>
    <t>Le Directeur Général des Collectivités Térritoriales</t>
  </si>
  <si>
    <t>Tableau de répartition globale du FRD ex. 2012</t>
  </si>
  <si>
    <t>Le Secrétaire Général du MI.DEC.</t>
  </si>
  <si>
    <t>Tiris-Zemmour</t>
  </si>
  <si>
    <t>Hodh   Echarghi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</si>
</sst>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2" fillId="0" borderId="0" xfId="0" applyNumberFormat="1" applyFont="1" applyFill="1"/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2" borderId="1" xfId="0" applyNumberFormat="1" applyFont="1" applyFill="1" applyBorder="1"/>
    <xf numFmtId="166" fontId="3" fillId="2" borderId="1" xfId="0" applyNumberFormat="1" applyFont="1" applyFill="1" applyBorder="1"/>
    <xf numFmtId="166" fontId="3" fillId="0" borderId="1" xfId="0" applyNumberFormat="1" applyFont="1" applyFill="1" applyBorder="1"/>
    <xf numFmtId="166" fontId="4" fillId="0" borderId="1" xfId="0" applyNumberFormat="1" applyFont="1" applyFill="1" applyBorder="1"/>
    <xf numFmtId="3" fontId="3" fillId="2" borderId="0" xfId="0" applyNumberFormat="1" applyFont="1" applyFill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3" fontId="4" fillId="0" borderId="0" xfId="0" applyNumberFormat="1" applyFont="1" applyFill="1"/>
    <xf numFmtId="3" fontId="0" fillId="0" borderId="0" xfId="0" applyNumberFormat="1"/>
    <xf numFmtId="3" fontId="7" fillId="3" borderId="1" xfId="0" applyNumberFormat="1" applyFont="1" applyFill="1" applyBorder="1" applyAlignment="1"/>
    <xf numFmtId="3" fontId="8" fillId="0" borderId="1" xfId="0" applyNumberFormat="1" applyFont="1" applyFill="1" applyBorder="1" applyAlignment="1"/>
    <xf numFmtId="3" fontId="4" fillId="0" borderId="3" xfId="0" applyNumberFormat="1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shrinkToFit="1"/>
    </xf>
    <xf numFmtId="3" fontId="7" fillId="3" borderId="1" xfId="0" applyNumberFormat="1" applyFont="1" applyFill="1" applyBorder="1" applyAlignment="1">
      <alignment shrinkToFit="1"/>
    </xf>
    <xf numFmtId="0" fontId="0" fillId="0" borderId="0" xfId="0" applyAlignment="1">
      <alignment horizontal="right"/>
    </xf>
    <xf numFmtId="3" fontId="8" fillId="4" borderId="1" xfId="0" applyNumberFormat="1" applyFont="1" applyFill="1" applyBorder="1" applyProtection="1">
      <protection locked="0"/>
    </xf>
    <xf numFmtId="0" fontId="0" fillId="5" borderId="1" xfId="0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3" fontId="0" fillId="0" borderId="0" xfId="0" applyNumberFormat="1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wrapText="1" shrinkToFit="1"/>
    </xf>
    <xf numFmtId="3" fontId="4" fillId="0" borderId="6" xfId="0" applyNumberFormat="1" applyFont="1" applyFill="1" applyBorder="1" applyAlignment="1"/>
    <xf numFmtId="3" fontId="4" fillId="0" borderId="3" xfId="0" applyNumberFormat="1" applyFont="1" applyFill="1" applyBorder="1" applyAlignment="1"/>
    <xf numFmtId="3" fontId="8" fillId="0" borderId="1" xfId="0" applyNumberFormat="1" applyFont="1" applyFill="1" applyBorder="1" applyProtection="1">
      <protection locked="0"/>
    </xf>
    <xf numFmtId="0" fontId="0" fillId="0" borderId="0" xfId="0" applyFill="1"/>
    <xf numFmtId="3" fontId="2" fillId="0" borderId="6" xfId="0" applyNumberFormat="1" applyFont="1" applyFill="1" applyBorder="1" applyAlignment="1"/>
    <xf numFmtId="3" fontId="2" fillId="0" borderId="3" xfId="0" applyNumberFormat="1" applyFont="1" applyFill="1" applyBorder="1" applyAlignment="1"/>
    <xf numFmtId="9" fontId="8" fillId="4" borderId="6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9" fontId="4" fillId="0" borderId="6" xfId="1" applyFont="1" applyFill="1" applyBorder="1" applyAlignment="1">
      <alignment horizontal="center" vertical="center" shrinkToFit="1"/>
    </xf>
    <xf numFmtId="3" fontId="0" fillId="0" borderId="6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2" fillId="0" borderId="1" xfId="0" applyNumberFormat="1" applyFont="1" applyFill="1" applyBorder="1" applyAlignment="1"/>
    <xf numFmtId="3" fontId="0" fillId="5" borderId="1" xfId="0" applyNumberFormat="1" applyFill="1" applyBorder="1" applyAlignment="1" applyProtection="1">
      <alignment vertical="center" shrinkToFit="1"/>
      <protection locked="0"/>
    </xf>
    <xf numFmtId="3" fontId="4" fillId="0" borderId="1" xfId="0" applyNumberFormat="1" applyFont="1" applyFill="1" applyBorder="1" applyAlignment="1" applyProtection="1">
      <alignment vertical="center" shrinkToFit="1"/>
    </xf>
    <xf numFmtId="3" fontId="3" fillId="0" borderId="0" xfId="0" applyNumberFormat="1" applyFont="1" applyFill="1" applyBorder="1"/>
    <xf numFmtId="0" fontId="0" fillId="0" borderId="0" xfId="0" applyBorder="1"/>
    <xf numFmtId="9" fontId="4" fillId="0" borderId="1" xfId="1" applyFont="1" applyFill="1" applyBorder="1" applyAlignment="1">
      <alignment vertical="center" wrapText="1"/>
    </xf>
    <xf numFmtId="0" fontId="0" fillId="6" borderId="1" xfId="0" applyFill="1" applyBorder="1" applyAlignment="1" applyProtection="1">
      <protection locked="0"/>
    </xf>
    <xf numFmtId="0" fontId="0" fillId="0" borderId="0" xfId="0" applyAlignment="1"/>
    <xf numFmtId="3" fontId="0" fillId="0" borderId="4" xfId="0" applyNumberFormat="1" applyBorder="1" applyAlignment="1">
      <alignment vertical="top"/>
    </xf>
    <xf numFmtId="166" fontId="4" fillId="0" borderId="1" xfId="0" applyNumberFormat="1" applyFont="1" applyFill="1" applyBorder="1" applyAlignment="1">
      <alignment shrinkToFit="1"/>
    </xf>
    <xf numFmtId="3" fontId="4" fillId="0" borderId="6" xfId="0" applyNumberFormat="1" applyFont="1" applyFill="1" applyBorder="1" applyAlignment="1">
      <alignment horizontal="right" shrinkToFit="1"/>
    </xf>
    <xf numFmtId="3" fontId="2" fillId="4" borderId="1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>
      <alignment shrinkToFit="1"/>
    </xf>
    <xf numFmtId="3" fontId="2" fillId="0" borderId="1" xfId="0" applyNumberFormat="1" applyFont="1" applyFill="1" applyBorder="1" applyAlignment="1">
      <alignment shrinkToFit="1"/>
    </xf>
    <xf numFmtId="3" fontId="2" fillId="0" borderId="6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center" vertical="center" textRotation="90"/>
    </xf>
    <xf numFmtId="3" fontId="4" fillId="0" borderId="1" xfId="0" applyNumberFormat="1" applyFont="1" applyFill="1" applyBorder="1" applyAlignment="1">
      <alignment horizontal="center" vertical="center" textRotation="90" wrapText="1"/>
    </xf>
    <xf numFmtId="3" fontId="4" fillId="0" borderId="4" xfId="0" applyNumberFormat="1" applyFont="1" applyFill="1" applyBorder="1" applyAlignment="1">
      <alignment horizontal="center" vertical="center" textRotation="90" wrapText="1"/>
    </xf>
    <xf numFmtId="3" fontId="4" fillId="0" borderId="7" xfId="0" applyNumberFormat="1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shrinkToFit="1"/>
      <protection locked="0"/>
    </xf>
    <xf numFmtId="3" fontId="0" fillId="0" borderId="8" xfId="0" applyNumberFormat="1" applyBorder="1" applyAlignment="1">
      <alignment horizontal="right" vertical="top"/>
    </xf>
    <xf numFmtId="3" fontId="0" fillId="0" borderId="9" xfId="0" applyNumberFormat="1" applyBorder="1" applyAlignment="1">
      <alignment horizontal="right" vertical="top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right" vertical="top"/>
    </xf>
    <xf numFmtId="9" fontId="4" fillId="0" borderId="11" xfId="1" applyFont="1" applyFill="1" applyBorder="1" applyAlignment="1">
      <alignment horizontal="center" vertical="center" wrapText="1"/>
    </xf>
    <xf numFmtId="9" fontId="4" fillId="0" borderId="12" xfId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64" fontId="4" fillId="0" borderId="8" xfId="0" applyNumberFormat="1" applyFont="1" applyFill="1" applyBorder="1" applyAlignment="1">
      <alignment horizontal="center" vertical="center" shrinkToFit="1"/>
    </xf>
    <xf numFmtId="164" fontId="4" fillId="0" borderId="11" xfId="0" applyNumberFormat="1" applyFont="1" applyFill="1" applyBorder="1" applyAlignment="1">
      <alignment horizontal="center" vertical="center" shrinkToFit="1"/>
    </xf>
    <xf numFmtId="165" fontId="4" fillId="0" borderId="9" xfId="0" applyNumberFormat="1" applyFont="1" applyFill="1" applyBorder="1" applyAlignment="1">
      <alignment horizontal="center" shrinkToFit="1"/>
    </xf>
    <xf numFmtId="165" fontId="4" fillId="0" borderId="13" xfId="0" applyNumberFormat="1" applyFont="1" applyFill="1" applyBorder="1" applyAlignment="1">
      <alignment horizontal="center" shrinkToFit="1"/>
    </xf>
    <xf numFmtId="3" fontId="2" fillId="0" borderId="1" xfId="0" applyNumberFormat="1" applyFont="1" applyFill="1" applyBorder="1" applyAlignment="1">
      <alignment horizontal="center" shrinkToFit="1"/>
    </xf>
    <xf numFmtId="3" fontId="4" fillId="0" borderId="6" xfId="0" applyNumberFormat="1" applyFont="1" applyFill="1" applyBorder="1" applyAlignment="1">
      <alignment horizontal="left" vertical="center" wrapText="1"/>
    </xf>
    <xf numFmtId="0" fontId="0" fillId="0" borderId="5" xfId="0" applyBorder="1"/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>
      <alignment horizontal="center" vertical="center" textRotation="90"/>
    </xf>
    <xf numFmtId="3" fontId="4" fillId="0" borderId="2" xfId="0" applyNumberFormat="1" applyFont="1" applyFill="1" applyBorder="1" applyAlignment="1">
      <alignment horizontal="center" vertical="center" textRotation="90"/>
    </xf>
    <xf numFmtId="3" fontId="2" fillId="0" borderId="10" xfId="0" applyNumberFormat="1" applyFont="1" applyFill="1" applyBorder="1" applyAlignment="1" applyProtection="1">
      <alignment vertical="center" wrapText="1"/>
      <protection locked="0"/>
    </xf>
    <xf numFmtId="3" fontId="2" fillId="0" borderId="12" xfId="0" applyNumberFormat="1" applyFont="1" applyFill="1" applyBorder="1" applyAlignment="1" applyProtection="1">
      <alignment vertical="center" wrapText="1"/>
      <protection locked="0"/>
    </xf>
    <xf numFmtId="3" fontId="2" fillId="0" borderId="9" xfId="0" applyNumberFormat="1" applyFont="1" applyFill="1" applyBorder="1" applyAlignment="1" applyProtection="1">
      <alignment vertical="center" wrapText="1"/>
      <protection locked="0"/>
    </xf>
    <xf numFmtId="3" fontId="2" fillId="0" borderId="13" xfId="0" applyNumberFormat="1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5"/>
  <sheetViews>
    <sheetView topLeftCell="C214" workbookViewId="0">
      <selection activeCell="O224" sqref="O22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74" t="s">
        <v>0</v>
      </c>
      <c r="B2" s="74"/>
      <c r="C2" s="85">
        <v>1300000000</v>
      </c>
      <c r="D2" s="85"/>
      <c r="E2" s="86" t="s">
        <v>1</v>
      </c>
      <c r="F2" s="86"/>
      <c r="G2" s="86"/>
      <c r="H2" s="86"/>
      <c r="I2" s="86"/>
      <c r="J2" s="5">
        <v>216</v>
      </c>
      <c r="K2" s="88" t="s">
        <v>2</v>
      </c>
      <c r="L2" s="88"/>
      <c r="M2" s="88"/>
      <c r="N2" s="88"/>
      <c r="O2" s="5">
        <f>D225</f>
        <v>195</v>
      </c>
    </row>
    <row r="3" spans="1:15">
      <c r="A3" s="74"/>
      <c r="B3" s="74"/>
      <c r="C3" s="85"/>
      <c r="D3" s="85"/>
      <c r="E3" s="86" t="s">
        <v>3</v>
      </c>
      <c r="F3" s="86"/>
      <c r="G3" s="86"/>
      <c r="H3" s="86"/>
      <c r="I3" s="86"/>
      <c r="J3" s="5">
        <f>E224</f>
        <v>1179107</v>
      </c>
      <c r="K3" s="89" t="s">
        <v>4</v>
      </c>
      <c r="L3" s="89"/>
      <c r="M3" s="89"/>
      <c r="N3" s="89"/>
      <c r="O3" s="5">
        <f>C224+D224</f>
        <v>2511759</v>
      </c>
    </row>
    <row r="4" spans="1:15" ht="17.25" customHeight="1">
      <c r="A4" s="87" t="s">
        <v>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>
      <c r="A5" s="78"/>
      <c r="B5" s="80" t="s">
        <v>6</v>
      </c>
      <c r="C5" s="74" t="s">
        <v>7</v>
      </c>
      <c r="D5" s="74"/>
      <c r="E5" s="80" t="s">
        <v>8</v>
      </c>
      <c r="F5" s="80" t="s">
        <v>9</v>
      </c>
      <c r="G5" s="80" t="s">
        <v>10</v>
      </c>
      <c r="H5" s="83" t="s">
        <v>11</v>
      </c>
      <c r="I5" s="75" t="s">
        <v>12</v>
      </c>
      <c r="J5" s="77"/>
      <c r="K5" s="82" t="s">
        <v>13</v>
      </c>
      <c r="L5" s="74" t="s">
        <v>14</v>
      </c>
      <c r="M5" s="74"/>
      <c r="N5" s="82" t="s">
        <v>15</v>
      </c>
      <c r="O5" s="74" t="s">
        <v>16</v>
      </c>
    </row>
    <row r="6" spans="1:15" ht="56.25">
      <c r="A6" s="79"/>
      <c r="B6" s="81"/>
      <c r="C6" s="3" t="s">
        <v>17</v>
      </c>
      <c r="D6" s="3" t="s">
        <v>18</v>
      </c>
      <c r="E6" s="81"/>
      <c r="F6" s="81"/>
      <c r="G6" s="81"/>
      <c r="H6" s="84"/>
      <c r="I6" s="3" t="s">
        <v>19</v>
      </c>
      <c r="J6" s="3" t="s">
        <v>20</v>
      </c>
      <c r="K6" s="82"/>
      <c r="L6" s="3" t="s">
        <v>21</v>
      </c>
      <c r="M6" s="3" t="s">
        <v>22</v>
      </c>
      <c r="N6" s="82"/>
      <c r="O6" s="74"/>
    </row>
    <row r="7" spans="1:15">
      <c r="A7" s="6"/>
      <c r="B7" s="75" t="s">
        <v>23</v>
      </c>
      <c r="C7" s="76"/>
      <c r="D7" s="76"/>
      <c r="E7" s="76"/>
      <c r="F7" s="76"/>
      <c r="G7" s="77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69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902777</v>
      </c>
      <c r="J8" s="10">
        <f t="shared" ref="J8:J71" si="0">ROUNDDOWN(C$2*J$7/J$3*(E8),0)</f>
        <v>925242</v>
      </c>
      <c r="K8" s="10">
        <f>J8+I8</f>
        <v>1828019</v>
      </c>
      <c r="L8" s="10">
        <f t="shared" ref="L8:L71" si="1">ROUNDDOWN(C$2*L$7/O$3*(C8+D8),0)</f>
        <v>2848473</v>
      </c>
      <c r="M8" s="10">
        <f t="shared" ref="M8:M71" si="2">C$2*M$7*H8/H$224</f>
        <v>435105.80790875171</v>
      </c>
      <c r="N8" s="10">
        <f>M8+L8</f>
        <v>3283578.8079087515</v>
      </c>
      <c r="O8" s="10">
        <f>N8+K8</f>
        <v>5111597.8079087511</v>
      </c>
    </row>
    <row r="9" spans="1:15">
      <c r="A9" s="69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902777</v>
      </c>
      <c r="J9" s="9">
        <f t="shared" si="0"/>
        <v>479159</v>
      </c>
      <c r="K9" s="10">
        <f t="shared" ref="K9:K72" si="6">J9+I9</f>
        <v>1381936</v>
      </c>
      <c r="L9" s="9">
        <f t="shared" si="1"/>
        <v>1475061</v>
      </c>
      <c r="M9" s="9">
        <f t="shared" si="2"/>
        <v>508384.93874301441</v>
      </c>
      <c r="N9" s="10">
        <f t="shared" ref="N9:N72" si="7">M9+L9</f>
        <v>1983445.9387430144</v>
      </c>
      <c r="O9" s="9">
        <f t="shared" ref="O9:O72" si="8">N9+K9</f>
        <v>3365381.9387430144</v>
      </c>
    </row>
    <row r="10" spans="1:15">
      <c r="A10" s="69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902777</v>
      </c>
      <c r="J10" s="9">
        <f t="shared" si="0"/>
        <v>202644</v>
      </c>
      <c r="K10" s="10">
        <f t="shared" si="6"/>
        <v>1105421</v>
      </c>
      <c r="L10" s="9">
        <f t="shared" si="1"/>
        <v>623563</v>
      </c>
      <c r="M10" s="9">
        <f t="shared" si="2"/>
        <v>635961.62958605634</v>
      </c>
      <c r="N10" s="10">
        <f t="shared" si="7"/>
        <v>1259524.6295860563</v>
      </c>
      <c r="O10" s="9">
        <f t="shared" si="8"/>
        <v>2364945.6295860563</v>
      </c>
    </row>
    <row r="11" spans="1:15">
      <c r="A11" s="69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902777</v>
      </c>
      <c r="J11" s="9">
        <f t="shared" si="0"/>
        <v>211685</v>
      </c>
      <c r="K11" s="10">
        <f t="shared" si="6"/>
        <v>1114462</v>
      </c>
      <c r="L11" s="9">
        <f t="shared" si="1"/>
        <v>651511</v>
      </c>
      <c r="M11" s="9">
        <f t="shared" si="2"/>
        <v>198356.49240208371</v>
      </c>
      <c r="N11" s="10">
        <f t="shared" si="7"/>
        <v>849867.49240208371</v>
      </c>
      <c r="O11" s="9">
        <f t="shared" si="8"/>
        <v>1964329.4924020837</v>
      </c>
    </row>
    <row r="12" spans="1:15">
      <c r="A12" s="69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902777</v>
      </c>
      <c r="J12" s="9">
        <f t="shared" si="0"/>
        <v>501650</v>
      </c>
      <c r="K12" s="10">
        <f t="shared" si="6"/>
        <v>1404427</v>
      </c>
      <c r="L12" s="9">
        <f t="shared" si="1"/>
        <v>1544415</v>
      </c>
      <c r="M12" s="9">
        <f t="shared" si="2"/>
        <v>1114629.643856477</v>
      </c>
      <c r="N12" s="10">
        <f t="shared" si="7"/>
        <v>2659044.643856477</v>
      </c>
      <c r="O12" s="9">
        <f t="shared" si="8"/>
        <v>4063471.643856477</v>
      </c>
    </row>
    <row r="13" spans="1:15">
      <c r="A13" s="69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902777</v>
      </c>
      <c r="J13" s="9">
        <f t="shared" si="0"/>
        <v>381695</v>
      </c>
      <c r="K13" s="10">
        <f t="shared" si="6"/>
        <v>1284472</v>
      </c>
      <c r="L13" s="9">
        <f t="shared" si="1"/>
        <v>1175287</v>
      </c>
      <c r="M13" s="9">
        <f t="shared" si="2"/>
        <v>645491.78955069336</v>
      </c>
      <c r="N13" s="10">
        <f t="shared" si="7"/>
        <v>1820778.7895506932</v>
      </c>
      <c r="O13" s="9">
        <f t="shared" si="8"/>
        <v>3105250.7895506932</v>
      </c>
    </row>
    <row r="14" spans="1:15">
      <c r="A14" s="69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902777</v>
      </c>
      <c r="J14" s="9">
        <f t="shared" si="0"/>
        <v>295918</v>
      </c>
      <c r="K14" s="10">
        <f t="shared" si="6"/>
        <v>1198695</v>
      </c>
      <c r="L14" s="9">
        <f t="shared" si="1"/>
        <v>911122</v>
      </c>
      <c r="M14" s="9">
        <f t="shared" si="2"/>
        <v>452587.4018713414</v>
      </c>
      <c r="N14" s="10">
        <f t="shared" si="7"/>
        <v>1363709.4018713413</v>
      </c>
      <c r="O14" s="9">
        <f t="shared" si="8"/>
        <v>2562404.4018713413</v>
      </c>
    </row>
    <row r="15" spans="1:15">
      <c r="A15" s="69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902777</v>
      </c>
      <c r="J15" s="9">
        <f t="shared" si="0"/>
        <v>285775</v>
      </c>
      <c r="K15" s="10">
        <f t="shared" si="6"/>
        <v>1188552</v>
      </c>
      <c r="L15" s="9">
        <f t="shared" si="1"/>
        <v>879447</v>
      </c>
      <c r="M15" s="9">
        <f t="shared" si="2"/>
        <v>180714.0647953575</v>
      </c>
      <c r="N15" s="10">
        <f t="shared" si="7"/>
        <v>1060161.0647953574</v>
      </c>
      <c r="O15" s="9">
        <f t="shared" si="8"/>
        <v>2248713.0647953572</v>
      </c>
    </row>
    <row r="16" spans="1:15">
      <c r="A16" s="69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902777</v>
      </c>
      <c r="J16" s="9">
        <f t="shared" si="0"/>
        <v>171112</v>
      </c>
      <c r="K16" s="10">
        <f t="shared" si="6"/>
        <v>1073889</v>
      </c>
      <c r="L16" s="9">
        <f t="shared" si="1"/>
        <v>526881</v>
      </c>
      <c r="M16" s="9">
        <f t="shared" si="2"/>
        <v>113510.63689767342</v>
      </c>
      <c r="N16" s="10">
        <f t="shared" si="7"/>
        <v>640391.63689767336</v>
      </c>
      <c r="O16" s="9">
        <f t="shared" si="8"/>
        <v>1714280.6368976734</v>
      </c>
    </row>
    <row r="17" spans="1:15">
      <c r="A17" s="69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902777</v>
      </c>
      <c r="J17" s="9">
        <f t="shared" si="0"/>
        <v>807271</v>
      </c>
      <c r="K17" s="10">
        <f t="shared" si="6"/>
        <v>1710048</v>
      </c>
      <c r="L17" s="9">
        <f t="shared" si="1"/>
        <v>2484935</v>
      </c>
      <c r="M17" s="9">
        <f t="shared" si="2"/>
        <v>1346602.2235593109</v>
      </c>
      <c r="N17" s="10">
        <f t="shared" si="7"/>
        <v>3831537.2235593107</v>
      </c>
      <c r="O17" s="9">
        <f t="shared" si="8"/>
        <v>5541585.2235593107</v>
      </c>
    </row>
    <row r="18" spans="1:15">
      <c r="A18" s="69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902777</v>
      </c>
      <c r="J18" s="9">
        <f t="shared" si="0"/>
        <v>339138</v>
      </c>
      <c r="K18" s="10">
        <f t="shared" si="6"/>
        <v>1241915</v>
      </c>
      <c r="L18" s="9">
        <f t="shared" si="1"/>
        <v>1042791</v>
      </c>
      <c r="M18" s="9">
        <f t="shared" si="2"/>
        <v>209240.59891555243</v>
      </c>
      <c r="N18" s="10">
        <f t="shared" si="7"/>
        <v>1252031.5989155525</v>
      </c>
      <c r="O18" s="9">
        <f t="shared" si="8"/>
        <v>2493946.5989155527</v>
      </c>
    </row>
    <row r="19" spans="1:15">
      <c r="A19" s="69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902777</v>
      </c>
      <c r="J19" s="9">
        <f t="shared" si="0"/>
        <v>2421595</v>
      </c>
      <c r="K19" s="10">
        <f t="shared" si="6"/>
        <v>3324372</v>
      </c>
      <c r="L19" s="9">
        <f t="shared" si="1"/>
        <v>7454393</v>
      </c>
      <c r="M19" s="9">
        <f t="shared" si="2"/>
        <v>8262323.0343842562</v>
      </c>
      <c r="N19" s="10">
        <f t="shared" si="7"/>
        <v>15716716.034384256</v>
      </c>
      <c r="O19" s="9">
        <f t="shared" si="8"/>
        <v>19041088.034384258</v>
      </c>
    </row>
    <row r="20" spans="1:15">
      <c r="A20" s="69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902777</v>
      </c>
      <c r="J20" s="9">
        <f t="shared" si="0"/>
        <v>1953461</v>
      </c>
      <c r="K20" s="10">
        <f t="shared" si="6"/>
        <v>2856238</v>
      </c>
      <c r="L20" s="9">
        <f t="shared" si="1"/>
        <v>6013076</v>
      </c>
      <c r="M20" s="9">
        <f t="shared" si="2"/>
        <v>7392200.7597844666</v>
      </c>
      <c r="N20" s="10">
        <f t="shared" si="7"/>
        <v>13405276.759784468</v>
      </c>
      <c r="O20" s="9">
        <f t="shared" si="8"/>
        <v>16261514.759784468</v>
      </c>
    </row>
    <row r="21" spans="1:15">
      <c r="A21" s="69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902777</v>
      </c>
      <c r="J21" s="9">
        <f t="shared" si="0"/>
        <v>528332</v>
      </c>
      <c r="K21" s="10">
        <f t="shared" si="6"/>
        <v>1431109</v>
      </c>
      <c r="L21" s="9">
        <f t="shared" si="1"/>
        <v>1626398</v>
      </c>
      <c r="M21" s="9">
        <f t="shared" si="2"/>
        <v>786613.21552079788</v>
      </c>
      <c r="N21" s="10">
        <f t="shared" si="7"/>
        <v>2413011.2155207978</v>
      </c>
      <c r="O21" s="9">
        <f t="shared" si="8"/>
        <v>3844120.2155207978</v>
      </c>
    </row>
    <row r="22" spans="1:15">
      <c r="A22" s="69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902777</v>
      </c>
      <c r="J22" s="9">
        <f t="shared" si="0"/>
        <v>738694</v>
      </c>
      <c r="K22" s="10">
        <f t="shared" si="6"/>
        <v>1641471</v>
      </c>
      <c r="L22" s="9">
        <f t="shared" si="1"/>
        <v>2273562</v>
      </c>
      <c r="M22" s="9">
        <f t="shared" si="2"/>
        <v>4227210.3720005285</v>
      </c>
      <c r="N22" s="10">
        <f t="shared" si="7"/>
        <v>6500772.3720005285</v>
      </c>
      <c r="O22" s="9">
        <f t="shared" si="8"/>
        <v>8142243.3720005285</v>
      </c>
    </row>
    <row r="23" spans="1:15">
      <c r="A23" s="69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902777</v>
      </c>
      <c r="J23" s="9">
        <f t="shared" si="0"/>
        <v>512014</v>
      </c>
      <c r="K23" s="10">
        <f t="shared" si="6"/>
        <v>1414791</v>
      </c>
      <c r="L23" s="9">
        <f t="shared" si="1"/>
        <v>1575883</v>
      </c>
      <c r="M23" s="9">
        <f t="shared" si="2"/>
        <v>8123600.0452818573</v>
      </c>
      <c r="N23" s="10">
        <f t="shared" si="7"/>
        <v>9699483.0452818573</v>
      </c>
      <c r="O23" s="9">
        <f t="shared" si="8"/>
        <v>11114274.045281857</v>
      </c>
    </row>
    <row r="24" spans="1:15">
      <c r="A24" s="69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902777</v>
      </c>
      <c r="J24" s="9">
        <f t="shared" si="0"/>
        <v>624472</v>
      </c>
      <c r="K24" s="10">
        <f t="shared" si="6"/>
        <v>1527249</v>
      </c>
      <c r="L24" s="9">
        <f t="shared" si="1"/>
        <v>1922031</v>
      </c>
      <c r="M24" s="9">
        <f t="shared" si="2"/>
        <v>1342699.1940778124</v>
      </c>
      <c r="N24" s="10">
        <f t="shared" si="7"/>
        <v>3264730.1940778121</v>
      </c>
      <c r="O24" s="9">
        <f t="shared" si="8"/>
        <v>4791979.1940778121</v>
      </c>
    </row>
    <row r="25" spans="1:15">
      <c r="A25" s="69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902777</v>
      </c>
      <c r="J25" s="9">
        <f t="shared" si="0"/>
        <v>730535</v>
      </c>
      <c r="K25" s="10">
        <f t="shared" si="6"/>
        <v>1633312</v>
      </c>
      <c r="L25" s="9">
        <f t="shared" si="1"/>
        <v>2248718</v>
      </c>
      <c r="M25" s="9">
        <f t="shared" si="2"/>
        <v>570390.88023479166</v>
      </c>
      <c r="N25" s="10">
        <f t="shared" si="7"/>
        <v>2819108.8802347919</v>
      </c>
      <c r="O25" s="9">
        <f t="shared" si="8"/>
        <v>4452420.8802347919</v>
      </c>
    </row>
    <row r="26" spans="1:15">
      <c r="A26" s="69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902777</v>
      </c>
      <c r="J26" s="9">
        <f t="shared" si="0"/>
        <v>462180</v>
      </c>
      <c r="K26" s="10">
        <f t="shared" si="6"/>
        <v>1364957</v>
      </c>
      <c r="L26" s="9">
        <f t="shared" si="1"/>
        <v>1422891</v>
      </c>
      <c r="M26" s="9">
        <f t="shared" si="2"/>
        <v>735870.09243622504</v>
      </c>
      <c r="N26" s="10">
        <f t="shared" si="7"/>
        <v>2158761.0924362252</v>
      </c>
      <c r="O26" s="9">
        <f t="shared" si="8"/>
        <v>3523718.0924362252</v>
      </c>
    </row>
    <row r="27" spans="1:15">
      <c r="A27" s="69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902777</v>
      </c>
      <c r="J27" s="9">
        <f t="shared" si="0"/>
        <v>432191</v>
      </c>
      <c r="K27" s="10">
        <f t="shared" si="6"/>
        <v>1334968</v>
      </c>
      <c r="L27" s="9">
        <f t="shared" si="1"/>
        <v>1330557</v>
      </c>
      <c r="M27" s="9">
        <f t="shared" si="2"/>
        <v>723898.35035295319</v>
      </c>
      <c r="N27" s="10">
        <f t="shared" si="7"/>
        <v>2054455.3503529532</v>
      </c>
      <c r="O27" s="9">
        <f t="shared" si="8"/>
        <v>3389423.3503529532</v>
      </c>
    </row>
    <row r="28" spans="1:15">
      <c r="A28" s="69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902777</v>
      </c>
      <c r="J28" s="9">
        <f t="shared" si="0"/>
        <v>300328</v>
      </c>
      <c r="K28" s="10">
        <f t="shared" si="6"/>
        <v>1203105</v>
      </c>
      <c r="L28" s="9">
        <f t="shared" si="1"/>
        <v>924579</v>
      </c>
      <c r="M28" s="9">
        <f t="shared" si="2"/>
        <v>699082.48326460144</v>
      </c>
      <c r="N28" s="10">
        <f t="shared" si="7"/>
        <v>1623661.4832646013</v>
      </c>
      <c r="O28" s="9">
        <f t="shared" si="8"/>
        <v>2826766.4832646013</v>
      </c>
    </row>
    <row r="29" spans="1:15">
      <c r="A29" s="69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902777</v>
      </c>
      <c r="J29" s="9">
        <f t="shared" si="0"/>
        <v>340902</v>
      </c>
      <c r="K29" s="10">
        <f t="shared" si="6"/>
        <v>1243679</v>
      </c>
      <c r="L29" s="9">
        <f t="shared" si="1"/>
        <v>1049622</v>
      </c>
      <c r="M29" s="9">
        <f t="shared" si="2"/>
        <v>1201283.84884151</v>
      </c>
      <c r="N29" s="10">
        <f t="shared" si="7"/>
        <v>2250905.8488415098</v>
      </c>
      <c r="O29" s="9">
        <f t="shared" si="8"/>
        <v>3494584.8488415098</v>
      </c>
    </row>
    <row r="30" spans="1:15">
      <c r="A30" s="69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902777</v>
      </c>
      <c r="J30" s="9">
        <f t="shared" si="0"/>
        <v>306944</v>
      </c>
      <c r="K30" s="10">
        <f t="shared" si="6"/>
        <v>1209721</v>
      </c>
      <c r="L30" s="9">
        <f t="shared" si="1"/>
        <v>944867</v>
      </c>
      <c r="M30" s="9">
        <f t="shared" si="2"/>
        <v>584079.87336153362</v>
      </c>
      <c r="N30" s="10">
        <f t="shared" si="7"/>
        <v>1528946.8733615335</v>
      </c>
      <c r="O30" s="9">
        <f t="shared" si="8"/>
        <v>2738667.8733615335</v>
      </c>
    </row>
    <row r="31" spans="1:15">
      <c r="A31" s="69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902777</v>
      </c>
      <c r="J31" s="9">
        <f t="shared" si="0"/>
        <v>392720</v>
      </c>
      <c r="K31" s="10">
        <f t="shared" si="6"/>
        <v>1295497</v>
      </c>
      <c r="L31" s="9">
        <f t="shared" si="1"/>
        <v>1208619</v>
      </c>
      <c r="M31" s="9">
        <f t="shared" si="2"/>
        <v>434396.65287879808</v>
      </c>
      <c r="N31" s="10">
        <f t="shared" si="7"/>
        <v>1643015.6528787981</v>
      </c>
      <c r="O31" s="9">
        <f t="shared" si="8"/>
        <v>2938512.6528787981</v>
      </c>
    </row>
    <row r="32" spans="1:15">
      <c r="A32" s="69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902777</v>
      </c>
      <c r="J32" s="9">
        <f t="shared" si="0"/>
        <v>766037</v>
      </c>
      <c r="K32" s="10">
        <f t="shared" si="6"/>
        <v>1668814</v>
      </c>
      <c r="L32" s="9">
        <f t="shared" si="1"/>
        <v>2358028</v>
      </c>
      <c r="M32" s="9">
        <f t="shared" si="2"/>
        <v>551168.61838613602</v>
      </c>
      <c r="N32" s="10">
        <f t="shared" si="7"/>
        <v>2909196.6183861359</v>
      </c>
      <c r="O32" s="9">
        <f t="shared" si="8"/>
        <v>4578010.6183861364</v>
      </c>
    </row>
    <row r="33" spans="1:15">
      <c r="A33" s="69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902777</v>
      </c>
      <c r="J33" s="9">
        <f t="shared" si="0"/>
        <v>1002419</v>
      </c>
      <c r="K33" s="10">
        <f t="shared" si="6"/>
        <v>1905196</v>
      </c>
      <c r="L33" s="9">
        <f t="shared" si="1"/>
        <v>3085518</v>
      </c>
      <c r="M33" s="9">
        <f t="shared" si="2"/>
        <v>819545.48355605488</v>
      </c>
      <c r="N33" s="10">
        <f t="shared" si="7"/>
        <v>3905063.483556055</v>
      </c>
      <c r="O33" s="9">
        <f t="shared" si="8"/>
        <v>5810259.4835560545</v>
      </c>
    </row>
    <row r="34" spans="1:15">
      <c r="A34" s="69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902777</v>
      </c>
      <c r="J34" s="9">
        <f t="shared" si="0"/>
        <v>718849</v>
      </c>
      <c r="K34" s="10">
        <f t="shared" si="6"/>
        <v>1621626</v>
      </c>
      <c r="L34" s="9">
        <f t="shared" si="1"/>
        <v>2212696</v>
      </c>
      <c r="M34" s="9">
        <f t="shared" si="2"/>
        <v>1231971.0771668754</v>
      </c>
      <c r="N34" s="10">
        <f t="shared" si="7"/>
        <v>3444667.0771668754</v>
      </c>
      <c r="O34" s="9">
        <f t="shared" si="8"/>
        <v>5066293.0771668758</v>
      </c>
    </row>
    <row r="35" spans="1:15">
      <c r="A35" s="69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902777</v>
      </c>
      <c r="J35" s="9">
        <f t="shared" si="0"/>
        <v>628662</v>
      </c>
      <c r="K35" s="10">
        <f t="shared" si="6"/>
        <v>1531439</v>
      </c>
      <c r="L35" s="9">
        <f t="shared" si="1"/>
        <v>1934867</v>
      </c>
      <c r="M35" s="9">
        <f t="shared" si="2"/>
        <v>1749461.8946581357</v>
      </c>
      <c r="N35" s="10">
        <f t="shared" si="7"/>
        <v>3684328.8946581357</v>
      </c>
      <c r="O35" s="9">
        <f t="shared" si="8"/>
        <v>5215767.8946581353</v>
      </c>
    </row>
    <row r="36" spans="1:15">
      <c r="A36" s="69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902777</v>
      </c>
      <c r="J36" s="9">
        <f t="shared" si="0"/>
        <v>685552</v>
      </c>
      <c r="K36" s="10">
        <f t="shared" si="6"/>
        <v>1588329</v>
      </c>
      <c r="L36" s="9">
        <f t="shared" si="1"/>
        <v>2110218</v>
      </c>
      <c r="M36" s="9">
        <f t="shared" si="2"/>
        <v>2080927.6579745729</v>
      </c>
      <c r="N36" s="10">
        <f t="shared" si="7"/>
        <v>4191145.6579745729</v>
      </c>
      <c r="O36" s="9">
        <f t="shared" si="8"/>
        <v>5779474.6579745729</v>
      </c>
    </row>
    <row r="37" spans="1:15">
      <c r="A37" s="69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902777</v>
      </c>
      <c r="J37" s="9">
        <f t="shared" si="0"/>
        <v>792277</v>
      </c>
      <c r="K37" s="10">
        <f t="shared" si="6"/>
        <v>1695054</v>
      </c>
      <c r="L37" s="9">
        <f t="shared" si="1"/>
        <v>2438561</v>
      </c>
      <c r="M37" s="9">
        <f t="shared" si="2"/>
        <v>1023797.8583443338</v>
      </c>
      <c r="N37" s="10">
        <f t="shared" si="7"/>
        <v>3462358.8583443337</v>
      </c>
      <c r="O37" s="9">
        <f t="shared" si="8"/>
        <v>5157412.8583443332</v>
      </c>
    </row>
    <row r="38" spans="1:15">
      <c r="A38" s="69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902777</v>
      </c>
      <c r="J38" s="10">
        <f t="shared" si="0"/>
        <v>1536484</v>
      </c>
      <c r="K38" s="10">
        <f t="shared" si="6"/>
        <v>2439261</v>
      </c>
      <c r="L38" s="10">
        <f t="shared" si="1"/>
        <v>2456780</v>
      </c>
      <c r="M38" s="10">
        <f t="shared" si="2"/>
        <v>346384.1436287234</v>
      </c>
      <c r="N38" s="10">
        <f t="shared" si="7"/>
        <v>2803164.1436287235</v>
      </c>
      <c r="O38" s="10">
        <f t="shared" si="8"/>
        <v>5242425.1436287239</v>
      </c>
    </row>
    <row r="39" spans="1:15">
      <c r="A39" s="69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902777</v>
      </c>
      <c r="J39" s="9">
        <f t="shared" si="0"/>
        <v>694372</v>
      </c>
      <c r="K39" s="10">
        <f t="shared" si="6"/>
        <v>1597149</v>
      </c>
      <c r="L39" s="9">
        <f t="shared" si="1"/>
        <v>1110695</v>
      </c>
      <c r="M39" s="9">
        <f t="shared" si="2"/>
        <v>168143.15223007661</v>
      </c>
      <c r="N39" s="10">
        <f t="shared" si="7"/>
        <v>1278838.1522300765</v>
      </c>
      <c r="O39" s="9">
        <f t="shared" si="8"/>
        <v>2875987.1522300765</v>
      </c>
    </row>
    <row r="40" spans="1:15">
      <c r="A40" s="69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902777</v>
      </c>
      <c r="J40" s="9">
        <f t="shared" si="0"/>
        <v>1050930</v>
      </c>
      <c r="K40" s="10">
        <f t="shared" si="6"/>
        <v>1953707</v>
      </c>
      <c r="L40" s="9">
        <f t="shared" si="1"/>
        <v>1680845</v>
      </c>
      <c r="M40" s="9">
        <f t="shared" si="2"/>
        <v>308059.63903627056</v>
      </c>
      <c r="N40" s="10">
        <f t="shared" si="7"/>
        <v>1988904.6390362706</v>
      </c>
      <c r="O40" s="9">
        <f t="shared" si="8"/>
        <v>3942611.6390362708</v>
      </c>
    </row>
    <row r="41" spans="1:15">
      <c r="A41" s="69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902777</v>
      </c>
      <c r="J41" s="9">
        <f t="shared" si="0"/>
        <v>293052</v>
      </c>
      <c r="K41" s="10">
        <f t="shared" si="6"/>
        <v>1195829</v>
      </c>
      <c r="L41" s="9">
        <f t="shared" si="1"/>
        <v>468707</v>
      </c>
      <c r="M41" s="9">
        <f t="shared" si="2"/>
        <v>42272.20458222225</v>
      </c>
      <c r="N41" s="10">
        <f t="shared" si="7"/>
        <v>510979.20458222227</v>
      </c>
      <c r="O41" s="9">
        <f t="shared" si="8"/>
        <v>1706808.2045822223</v>
      </c>
    </row>
    <row r="42" spans="1:15">
      <c r="A42" s="69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902777</v>
      </c>
      <c r="J42" s="9">
        <f t="shared" si="0"/>
        <v>596027</v>
      </c>
      <c r="K42" s="10">
        <f t="shared" si="6"/>
        <v>1498804</v>
      </c>
      <c r="L42" s="9">
        <f t="shared" si="1"/>
        <v>953355</v>
      </c>
      <c r="M42" s="9">
        <f t="shared" si="2"/>
        <v>135141.13508582526</v>
      </c>
      <c r="N42" s="10">
        <f t="shared" si="7"/>
        <v>1088496.1350858253</v>
      </c>
      <c r="O42" s="9">
        <f t="shared" si="8"/>
        <v>2587300.1350858253</v>
      </c>
    </row>
    <row r="43" spans="1:15">
      <c r="A43" s="69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902777</v>
      </c>
      <c r="J43" s="9">
        <f t="shared" si="0"/>
        <v>895033</v>
      </c>
      <c r="K43" s="10">
        <f t="shared" si="6"/>
        <v>1797810</v>
      </c>
      <c r="L43" s="9">
        <f t="shared" si="1"/>
        <v>1431379</v>
      </c>
      <c r="M43" s="9">
        <f t="shared" si="2"/>
        <v>268083.27222237707</v>
      </c>
      <c r="N43" s="10">
        <f t="shared" si="7"/>
        <v>1699462.2722223771</v>
      </c>
      <c r="O43" s="9">
        <f t="shared" si="8"/>
        <v>3497272.2722223774</v>
      </c>
    </row>
    <row r="44" spans="1:15">
      <c r="A44" s="69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902777</v>
      </c>
      <c r="J44" s="9">
        <f t="shared" si="0"/>
        <v>924140</v>
      </c>
      <c r="K44" s="10">
        <f t="shared" si="6"/>
        <v>1826917</v>
      </c>
      <c r="L44" s="9">
        <f t="shared" si="1"/>
        <v>1477960</v>
      </c>
      <c r="M44" s="9">
        <f t="shared" si="2"/>
        <v>297724.44635226665</v>
      </c>
      <c r="N44" s="10">
        <f t="shared" si="7"/>
        <v>1775684.4463522667</v>
      </c>
      <c r="O44" s="9">
        <f t="shared" si="8"/>
        <v>3602601.4463522667</v>
      </c>
    </row>
    <row r="45" spans="1:15">
      <c r="A45" s="69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902777</v>
      </c>
      <c r="J45" s="9">
        <f t="shared" si="0"/>
        <v>814328</v>
      </c>
      <c r="K45" s="10">
        <f t="shared" si="6"/>
        <v>1717105</v>
      </c>
      <c r="L45" s="9">
        <f t="shared" si="1"/>
        <v>1302402</v>
      </c>
      <c r="M45" s="9">
        <f t="shared" si="2"/>
        <v>241247.32609458145</v>
      </c>
      <c r="N45" s="10">
        <f t="shared" si="7"/>
        <v>1543649.3260945815</v>
      </c>
      <c r="O45" s="9">
        <f t="shared" si="8"/>
        <v>3260754.3260945817</v>
      </c>
    </row>
    <row r="46" spans="1:15">
      <c r="A46" s="69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902777</v>
      </c>
      <c r="J46" s="9">
        <f t="shared" si="0"/>
        <v>1566253</v>
      </c>
      <c r="K46" s="10">
        <f t="shared" si="6"/>
        <v>2469030</v>
      </c>
      <c r="L46" s="9">
        <f t="shared" si="1"/>
        <v>2505017</v>
      </c>
      <c r="M46" s="9">
        <f t="shared" si="2"/>
        <v>554778.97097404441</v>
      </c>
      <c r="N46" s="10">
        <f t="shared" si="7"/>
        <v>3059795.9709740444</v>
      </c>
      <c r="O46" s="9">
        <f t="shared" si="8"/>
        <v>5528825.9709740449</v>
      </c>
    </row>
    <row r="47" spans="1:15">
      <c r="A47" s="69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902777</v>
      </c>
      <c r="J47" s="9">
        <f t="shared" si="0"/>
        <v>1700320</v>
      </c>
      <c r="K47" s="10">
        <f t="shared" si="6"/>
        <v>2603097</v>
      </c>
      <c r="L47" s="9">
        <f t="shared" si="1"/>
        <v>2719496</v>
      </c>
      <c r="M47" s="9">
        <f t="shared" si="2"/>
        <v>1051839.3587779165</v>
      </c>
      <c r="N47" s="10">
        <f t="shared" si="7"/>
        <v>3771335.3587779165</v>
      </c>
      <c r="O47" s="9">
        <f t="shared" si="8"/>
        <v>6374432.3587779161</v>
      </c>
    </row>
    <row r="48" spans="1:15">
      <c r="A48" s="69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902777</v>
      </c>
      <c r="J48" s="9">
        <f t="shared" si="0"/>
        <v>1138692</v>
      </c>
      <c r="K48" s="10">
        <f t="shared" si="6"/>
        <v>2041469</v>
      </c>
      <c r="L48" s="9">
        <f t="shared" si="1"/>
        <v>1821416</v>
      </c>
      <c r="M48" s="9">
        <f t="shared" si="2"/>
        <v>1085222.7497629952</v>
      </c>
      <c r="N48" s="10">
        <f t="shared" si="7"/>
        <v>2906638.7497629952</v>
      </c>
      <c r="O48" s="9">
        <f t="shared" si="8"/>
        <v>4948107.7497629952</v>
      </c>
    </row>
    <row r="49" spans="1:15">
      <c r="A49" s="69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902777</v>
      </c>
      <c r="J49" s="9">
        <f t="shared" si="0"/>
        <v>1162065</v>
      </c>
      <c r="K49" s="10">
        <f t="shared" si="6"/>
        <v>2064842</v>
      </c>
      <c r="L49" s="9">
        <f t="shared" si="1"/>
        <v>1858681</v>
      </c>
      <c r="M49" s="9">
        <f t="shared" si="2"/>
        <v>1255647.2990675436</v>
      </c>
      <c r="N49" s="10">
        <f t="shared" si="7"/>
        <v>3114328.2990675438</v>
      </c>
      <c r="O49" s="9">
        <f t="shared" si="8"/>
        <v>5179170.2990675438</v>
      </c>
    </row>
    <row r="50" spans="1:15">
      <c r="A50" s="69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902777</v>
      </c>
      <c r="J50" s="9">
        <f t="shared" si="0"/>
        <v>1640784</v>
      </c>
      <c r="K50" s="10">
        <f t="shared" si="6"/>
        <v>2543561</v>
      </c>
      <c r="L50" s="9">
        <f t="shared" si="1"/>
        <v>2624471</v>
      </c>
      <c r="M50" s="9">
        <f t="shared" si="2"/>
        <v>2503464.5461152024</v>
      </c>
      <c r="N50" s="10">
        <f t="shared" si="7"/>
        <v>5127935.5461152028</v>
      </c>
      <c r="O50" s="9">
        <f t="shared" si="8"/>
        <v>7671496.5461152028</v>
      </c>
    </row>
    <row r="51" spans="1:15">
      <c r="A51" s="69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902777</v>
      </c>
      <c r="J51" s="9">
        <f t="shared" si="0"/>
        <v>1224469</v>
      </c>
      <c r="K51" s="10">
        <f t="shared" si="6"/>
        <v>2127246</v>
      </c>
      <c r="L51" s="9">
        <f t="shared" si="1"/>
        <v>1958468</v>
      </c>
      <c r="M51" s="9">
        <f t="shared" si="2"/>
        <v>965139.06525740121</v>
      </c>
      <c r="N51" s="10">
        <f t="shared" si="7"/>
        <v>2923607.0652574012</v>
      </c>
      <c r="O51" s="9">
        <f t="shared" si="8"/>
        <v>5050853.0652574012</v>
      </c>
    </row>
    <row r="52" spans="1:15">
      <c r="A52" s="69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902777</v>
      </c>
      <c r="J52" s="9">
        <f t="shared" si="0"/>
        <v>247848</v>
      </c>
      <c r="K52" s="10">
        <f t="shared" si="6"/>
        <v>1150625</v>
      </c>
      <c r="L52" s="9">
        <f t="shared" si="1"/>
        <v>396455</v>
      </c>
      <c r="M52" s="9">
        <f t="shared" si="2"/>
        <v>85691.408302848984</v>
      </c>
      <c r="N52" s="10">
        <f t="shared" si="7"/>
        <v>482146.40830284898</v>
      </c>
      <c r="O52" s="9">
        <f t="shared" si="8"/>
        <v>1632771.4083028489</v>
      </c>
    </row>
    <row r="53" spans="1:15">
      <c r="A53" s="69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902777</v>
      </c>
      <c r="J53" s="9">
        <f t="shared" si="0"/>
        <v>339579</v>
      </c>
      <c r="K53" s="10">
        <f t="shared" si="6"/>
        <v>1242356</v>
      </c>
      <c r="L53" s="9">
        <f t="shared" si="1"/>
        <v>543029</v>
      </c>
      <c r="M53" s="9">
        <f t="shared" si="2"/>
        <v>160766.77687223229</v>
      </c>
      <c r="N53" s="10">
        <f t="shared" si="7"/>
        <v>703795.77687223232</v>
      </c>
      <c r="O53" s="9">
        <f t="shared" si="8"/>
        <v>1946151.7768722323</v>
      </c>
    </row>
    <row r="54" spans="1:15">
      <c r="A54" s="69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902777</v>
      </c>
      <c r="J54" s="9">
        <f t="shared" si="0"/>
        <v>1027336</v>
      </c>
      <c r="K54" s="10">
        <f t="shared" si="6"/>
        <v>1930113</v>
      </c>
      <c r="L54" s="9">
        <f t="shared" si="1"/>
        <v>1643167</v>
      </c>
      <c r="M54" s="9">
        <f t="shared" si="2"/>
        <v>802917.73271902301</v>
      </c>
      <c r="N54" s="10">
        <f t="shared" si="7"/>
        <v>2446084.7327190228</v>
      </c>
      <c r="O54" s="9">
        <f t="shared" si="8"/>
        <v>4376197.7327190228</v>
      </c>
    </row>
    <row r="55" spans="1:15">
      <c r="A55" s="69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902777</v>
      </c>
      <c r="J55" s="9">
        <f t="shared" si="0"/>
        <v>999773</v>
      </c>
      <c r="K55" s="10">
        <f t="shared" si="6"/>
        <v>1902550</v>
      </c>
      <c r="L55" s="9">
        <f t="shared" si="1"/>
        <v>1599070</v>
      </c>
      <c r="M55" s="9">
        <f t="shared" si="2"/>
        <v>760401.24484056863</v>
      </c>
      <c r="N55" s="10">
        <f t="shared" si="7"/>
        <v>2359471.2448405689</v>
      </c>
      <c r="O55" s="9">
        <f t="shared" si="8"/>
        <v>4262021.2448405689</v>
      </c>
    </row>
    <row r="56" spans="1:15">
      <c r="A56" s="69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902777</v>
      </c>
      <c r="J56" s="9">
        <f t="shared" si="0"/>
        <v>1366915</v>
      </c>
      <c r="K56" s="10">
        <f t="shared" si="6"/>
        <v>2269692</v>
      </c>
      <c r="L56" s="9">
        <f t="shared" si="1"/>
        <v>2186404</v>
      </c>
      <c r="M56" s="9">
        <f t="shared" si="2"/>
        <v>868737.4710810259</v>
      </c>
      <c r="N56" s="10">
        <f t="shared" si="7"/>
        <v>3055141.4710810259</v>
      </c>
      <c r="O56" s="9">
        <f t="shared" si="8"/>
        <v>5324833.4710810259</v>
      </c>
    </row>
    <row r="57" spans="1:15">
      <c r="A57" s="69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902777</v>
      </c>
      <c r="J57" s="9">
        <f t="shared" si="0"/>
        <v>1286431</v>
      </c>
      <c r="K57" s="10">
        <f t="shared" si="6"/>
        <v>2189208</v>
      </c>
      <c r="L57" s="9">
        <f t="shared" si="1"/>
        <v>2057426</v>
      </c>
      <c r="M57" s="9">
        <f t="shared" si="2"/>
        <v>384632.92552101763</v>
      </c>
      <c r="N57" s="10">
        <f>SUM(L57+M57)</f>
        <v>2442058.9255210175</v>
      </c>
      <c r="O57" s="9">
        <f t="shared" si="8"/>
        <v>4631266.925521018</v>
      </c>
    </row>
    <row r="58" spans="1:15">
      <c r="A58" s="69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902777</v>
      </c>
      <c r="J58" s="9">
        <f t="shared" si="0"/>
        <v>1243432</v>
      </c>
      <c r="K58" s="10">
        <f t="shared" si="6"/>
        <v>2146209</v>
      </c>
      <c r="L58" s="9">
        <f t="shared" si="1"/>
        <v>1988901</v>
      </c>
      <c r="M58" s="9">
        <f t="shared" si="2"/>
        <v>646988.49784336705</v>
      </c>
      <c r="N58" s="10">
        <f>SUM(L58+M58)</f>
        <v>2635889.497843367</v>
      </c>
      <c r="O58" s="9">
        <f t="shared" si="8"/>
        <v>4782098.497843367</v>
      </c>
    </row>
    <row r="59" spans="1:15">
      <c r="A59" s="69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902777</v>
      </c>
      <c r="J59" s="9">
        <f t="shared" si="0"/>
        <v>415433</v>
      </c>
      <c r="K59" s="10">
        <f t="shared" si="6"/>
        <v>1318210</v>
      </c>
      <c r="L59" s="9">
        <f t="shared" si="1"/>
        <v>664554</v>
      </c>
      <c r="M59" s="9">
        <f t="shared" si="2"/>
        <v>240774.11129488549</v>
      </c>
      <c r="N59" s="10">
        <f t="shared" si="7"/>
        <v>905328.11129488552</v>
      </c>
      <c r="O59" s="9">
        <f t="shared" si="8"/>
        <v>2223538.1112948856</v>
      </c>
    </row>
    <row r="60" spans="1:15">
      <c r="A60" s="69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902777</v>
      </c>
      <c r="J60" s="9">
        <f t="shared" si="0"/>
        <v>1179706</v>
      </c>
      <c r="K60" s="10">
        <f t="shared" si="6"/>
        <v>2082483</v>
      </c>
      <c r="L60" s="9">
        <f t="shared" si="1"/>
        <v>1886837</v>
      </c>
      <c r="M60" s="9">
        <f t="shared" si="2"/>
        <v>685046.57797369792</v>
      </c>
      <c r="N60" s="10">
        <f t="shared" si="7"/>
        <v>2571883.5779736978</v>
      </c>
      <c r="O60" s="9">
        <f t="shared" si="8"/>
        <v>4654366.5779736973</v>
      </c>
    </row>
    <row r="61" spans="1:15">
      <c r="A61" s="69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902777</v>
      </c>
      <c r="J61" s="9">
        <f t="shared" si="0"/>
        <v>1016311</v>
      </c>
      <c r="K61" s="10">
        <f t="shared" si="6"/>
        <v>1919088</v>
      </c>
      <c r="L61" s="9">
        <f t="shared" si="1"/>
        <v>1625362</v>
      </c>
      <c r="M61" s="9">
        <f t="shared" si="2"/>
        <v>720144.55738931696</v>
      </c>
      <c r="N61" s="10">
        <f t="shared" si="7"/>
        <v>2345506.5573893171</v>
      </c>
      <c r="O61" s="9">
        <f t="shared" si="8"/>
        <v>4264594.5573893171</v>
      </c>
    </row>
    <row r="62" spans="1:15">
      <c r="A62" s="69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902777</v>
      </c>
      <c r="J62" s="9">
        <f t="shared" si="0"/>
        <v>1095914</v>
      </c>
      <c r="K62" s="10">
        <f t="shared" si="6"/>
        <v>1998691</v>
      </c>
      <c r="L62" s="9">
        <f t="shared" si="1"/>
        <v>1752684</v>
      </c>
      <c r="M62" s="9">
        <f t="shared" si="2"/>
        <v>2009728.9940431118</v>
      </c>
      <c r="N62" s="10">
        <f t="shared" si="7"/>
        <v>3762412.9940431118</v>
      </c>
      <c r="O62" s="9">
        <f t="shared" si="8"/>
        <v>5761103.9940431118</v>
      </c>
    </row>
    <row r="63" spans="1:15">
      <c r="A63" s="69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902777</v>
      </c>
      <c r="J63" s="9">
        <f t="shared" si="0"/>
        <v>993599</v>
      </c>
      <c r="K63" s="10">
        <f t="shared" si="6"/>
        <v>1896376</v>
      </c>
      <c r="L63" s="9">
        <f t="shared" si="1"/>
        <v>1589340</v>
      </c>
      <c r="M63" s="9">
        <f t="shared" si="2"/>
        <v>393472.84057408449</v>
      </c>
      <c r="N63" s="10">
        <f t="shared" si="7"/>
        <v>1982812.8405740845</v>
      </c>
      <c r="O63" s="9">
        <f t="shared" si="8"/>
        <v>3879188.8405740848</v>
      </c>
    </row>
    <row r="64" spans="1:15">
      <c r="A64" s="69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902777</v>
      </c>
      <c r="J64" s="9">
        <f t="shared" si="0"/>
        <v>1141558</v>
      </c>
      <c r="K64" s="10">
        <f t="shared" si="6"/>
        <v>2044335</v>
      </c>
      <c r="L64" s="9">
        <f t="shared" si="1"/>
        <v>1825971</v>
      </c>
      <c r="M64" s="9">
        <f t="shared" si="2"/>
        <v>681660.55170379684</v>
      </c>
      <c r="N64" s="10">
        <f t="shared" si="7"/>
        <v>2507631.5517037967</v>
      </c>
      <c r="O64" s="9">
        <f t="shared" si="8"/>
        <v>4551966.5517037967</v>
      </c>
    </row>
    <row r="65" spans="1:15">
      <c r="A65" s="69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902777</v>
      </c>
      <c r="J65" s="10">
        <f t="shared" si="0"/>
        <v>4725220</v>
      </c>
      <c r="K65" s="10">
        <f t="shared" si="6"/>
        <v>5627997</v>
      </c>
      <c r="L65" s="10">
        <f t="shared" si="1"/>
        <v>6773070</v>
      </c>
      <c r="M65" s="10">
        <f t="shared" si="2"/>
        <v>1172361.1102076764</v>
      </c>
      <c r="N65" s="10">
        <f t="shared" si="7"/>
        <v>7945431.1102076769</v>
      </c>
      <c r="O65" s="10">
        <f t="shared" si="8"/>
        <v>13573428.110207677</v>
      </c>
    </row>
    <row r="66" spans="1:15">
      <c r="A66" s="69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902777</v>
      </c>
      <c r="J66" s="9">
        <f t="shared" si="0"/>
        <v>544649</v>
      </c>
      <c r="K66" s="10">
        <f t="shared" si="6"/>
        <v>1447426</v>
      </c>
      <c r="L66" s="9">
        <f t="shared" si="1"/>
        <v>780695</v>
      </c>
      <c r="M66" s="9">
        <f t="shared" si="2"/>
        <v>166143.28490583127</v>
      </c>
      <c r="N66" s="10">
        <f t="shared" si="7"/>
        <v>946838.28490583133</v>
      </c>
      <c r="O66" s="9">
        <f t="shared" si="8"/>
        <v>2394264.2849058313</v>
      </c>
    </row>
    <row r="67" spans="1:15">
      <c r="A67" s="69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902777</v>
      </c>
      <c r="J67" s="9">
        <f t="shared" si="0"/>
        <v>588530</v>
      </c>
      <c r="K67" s="10">
        <f t="shared" si="6"/>
        <v>1491307</v>
      </c>
      <c r="L67" s="9">
        <f t="shared" si="1"/>
        <v>843631</v>
      </c>
      <c r="M67" s="9">
        <f t="shared" si="2"/>
        <v>291015.56190286868</v>
      </c>
      <c r="N67" s="10">
        <f t="shared" si="7"/>
        <v>1134646.5619028686</v>
      </c>
      <c r="O67" s="9">
        <f t="shared" si="8"/>
        <v>2625953.5619028686</v>
      </c>
    </row>
    <row r="68" spans="1:15">
      <c r="A68" s="69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902777</v>
      </c>
      <c r="J68" s="9">
        <f t="shared" si="0"/>
        <v>1986978</v>
      </c>
      <c r="K68" s="10">
        <f t="shared" si="6"/>
        <v>2889755</v>
      </c>
      <c r="L68" s="9">
        <f t="shared" si="1"/>
        <v>2848266</v>
      </c>
      <c r="M68" s="9">
        <f t="shared" si="2"/>
        <v>603127.19028944278</v>
      </c>
      <c r="N68" s="10">
        <f t="shared" si="7"/>
        <v>3451393.1902894429</v>
      </c>
      <c r="O68" s="9">
        <f t="shared" si="8"/>
        <v>6341148.1902894434</v>
      </c>
    </row>
    <row r="69" spans="1:15">
      <c r="A69" s="69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902777</v>
      </c>
      <c r="J69" s="9">
        <f t="shared" si="0"/>
        <v>1529869</v>
      </c>
      <c r="K69" s="10">
        <f t="shared" si="6"/>
        <v>2432646</v>
      </c>
      <c r="L69" s="9">
        <f t="shared" si="1"/>
        <v>2192821</v>
      </c>
      <c r="M69" s="9">
        <f t="shared" si="2"/>
        <v>786460.51373805106</v>
      </c>
      <c r="N69" s="10">
        <f t="shared" si="7"/>
        <v>2979281.5137380511</v>
      </c>
      <c r="O69" s="9">
        <f t="shared" si="8"/>
        <v>5411927.5137380511</v>
      </c>
    </row>
    <row r="70" spans="1:15">
      <c r="A70" s="69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902777</v>
      </c>
      <c r="J70" s="9">
        <f t="shared" si="0"/>
        <v>1713992</v>
      </c>
      <c r="K70" s="10">
        <f t="shared" si="6"/>
        <v>2616769</v>
      </c>
      <c r="L70" s="9">
        <f t="shared" si="1"/>
        <v>2456780</v>
      </c>
      <c r="M70" s="9">
        <f t="shared" si="2"/>
        <v>1039152.4308861705</v>
      </c>
      <c r="N70" s="10">
        <f t="shared" si="7"/>
        <v>3495932.4308861704</v>
      </c>
      <c r="O70" s="9">
        <f t="shared" si="8"/>
        <v>6112701.4308861699</v>
      </c>
    </row>
    <row r="71" spans="1:15">
      <c r="A71" s="69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902777</v>
      </c>
      <c r="J71" s="9">
        <f t="shared" si="0"/>
        <v>910248</v>
      </c>
      <c r="K71" s="10">
        <f t="shared" si="6"/>
        <v>1813025</v>
      </c>
      <c r="L71" s="9">
        <f t="shared" si="1"/>
        <v>1304886</v>
      </c>
      <c r="M71" s="9">
        <f t="shared" si="2"/>
        <v>327639.81118885119</v>
      </c>
      <c r="N71" s="10">
        <f t="shared" si="7"/>
        <v>1632525.8111888513</v>
      </c>
      <c r="O71" s="9">
        <f t="shared" si="8"/>
        <v>3445550.8111888515</v>
      </c>
    </row>
    <row r="72" spans="1:15">
      <c r="A72" s="69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902777</v>
      </c>
      <c r="J72" s="9">
        <f t="shared" ref="J72:J135" si="9">ROUNDDOWN(C$2*J$7/J$3*(E72),0)</f>
        <v>745309</v>
      </c>
      <c r="K72" s="10">
        <f t="shared" si="6"/>
        <v>1648086</v>
      </c>
      <c r="L72" s="9">
        <f t="shared" ref="L72:L135" si="10">ROUNDDOWN(C$2*L$7/O$3*(C72+D72),0)</f>
        <v>1068462</v>
      </c>
      <c r="M72" s="9">
        <f t="shared" ref="M72:M135" si="11">C$2*M$7*H72/H$224</f>
        <v>933595.39512850868</v>
      </c>
      <c r="N72" s="10">
        <f t="shared" si="7"/>
        <v>2002057.3951285086</v>
      </c>
      <c r="O72" s="9">
        <f t="shared" si="8"/>
        <v>3650143.3951285086</v>
      </c>
    </row>
    <row r="73" spans="1:15">
      <c r="A73" s="69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902777</v>
      </c>
      <c r="J73" s="9">
        <f t="shared" si="9"/>
        <v>842332</v>
      </c>
      <c r="K73" s="10">
        <f t="shared" ref="K73:K136" si="15">J73+I73</f>
        <v>1745109</v>
      </c>
      <c r="L73" s="9">
        <f t="shared" si="10"/>
        <v>1207376</v>
      </c>
      <c r="M73" s="9">
        <f t="shared" si="11"/>
        <v>681220.90153538669</v>
      </c>
      <c r="N73" s="10">
        <f t="shared" ref="N73:N136" si="16">M73+L73</f>
        <v>1888596.9015353867</v>
      </c>
      <c r="O73" s="9">
        <f t="shared" ref="O73:O136" si="17">N73+K73</f>
        <v>3633705.9015353867</v>
      </c>
    </row>
    <row r="74" spans="1:15">
      <c r="A74" s="69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902777</v>
      </c>
      <c r="J74" s="9">
        <f t="shared" si="9"/>
        <v>1602416</v>
      </c>
      <c r="K74" s="10">
        <f t="shared" si="15"/>
        <v>2505193</v>
      </c>
      <c r="L74" s="9">
        <f t="shared" si="10"/>
        <v>2296956</v>
      </c>
      <c r="M74" s="9">
        <f t="shared" si="11"/>
        <v>719108.37301758258</v>
      </c>
      <c r="N74" s="10">
        <f t="shared" si="16"/>
        <v>3016064.3730175826</v>
      </c>
      <c r="O74" s="9">
        <f t="shared" si="17"/>
        <v>5521257.373017583</v>
      </c>
    </row>
    <row r="75" spans="1:15">
      <c r="A75" s="69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902777</v>
      </c>
      <c r="J75" s="9">
        <f t="shared" si="9"/>
        <v>1019398</v>
      </c>
      <c r="K75" s="10">
        <f t="shared" si="15"/>
        <v>1922175</v>
      </c>
      <c r="L75" s="9">
        <f t="shared" si="10"/>
        <v>1461191</v>
      </c>
      <c r="M75" s="9">
        <f t="shared" si="11"/>
        <v>1396832.328404953</v>
      </c>
      <c r="N75" s="10">
        <f t="shared" si="16"/>
        <v>2858023.3284049528</v>
      </c>
      <c r="O75" s="9">
        <f t="shared" si="17"/>
        <v>4780198.3284049528</v>
      </c>
    </row>
    <row r="76" spans="1:15">
      <c r="A76" s="69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902777</v>
      </c>
      <c r="J76" s="9">
        <f t="shared" si="9"/>
        <v>1843428</v>
      </c>
      <c r="K76" s="10">
        <f t="shared" si="15"/>
        <v>2746205</v>
      </c>
      <c r="L76" s="9">
        <f t="shared" si="10"/>
        <v>2642275</v>
      </c>
      <c r="M76" s="9">
        <f t="shared" si="11"/>
        <v>2283791.8173985435</v>
      </c>
      <c r="N76" s="10">
        <f t="shared" si="16"/>
        <v>4926066.8173985435</v>
      </c>
      <c r="O76" s="9">
        <f t="shared" si="17"/>
        <v>7672271.8173985435</v>
      </c>
    </row>
    <row r="77" spans="1:15">
      <c r="A77" s="69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902777</v>
      </c>
      <c r="J77" s="9">
        <f t="shared" si="9"/>
        <v>912012</v>
      </c>
      <c r="K77" s="10">
        <f t="shared" si="15"/>
        <v>1814789</v>
      </c>
      <c r="L77" s="9">
        <f t="shared" si="10"/>
        <v>1307370</v>
      </c>
      <c r="M77" s="9">
        <f t="shared" si="11"/>
        <v>698888.18226510158</v>
      </c>
      <c r="N77" s="10">
        <f t="shared" si="16"/>
        <v>2006258.1822651015</v>
      </c>
      <c r="O77" s="9">
        <f t="shared" si="17"/>
        <v>3821047.1822651015</v>
      </c>
    </row>
    <row r="78" spans="1:15">
      <c r="A78" s="69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902777</v>
      </c>
      <c r="J78" s="9">
        <f t="shared" si="9"/>
        <v>1113775</v>
      </c>
      <c r="K78" s="10">
        <f t="shared" si="15"/>
        <v>2016552</v>
      </c>
      <c r="L78" s="9">
        <f t="shared" si="10"/>
        <v>1596379</v>
      </c>
      <c r="M78" s="9">
        <f t="shared" si="11"/>
        <v>694690.13920646056</v>
      </c>
      <c r="N78" s="10">
        <f t="shared" si="16"/>
        <v>2291069.1392064607</v>
      </c>
      <c r="O78" s="9">
        <f t="shared" si="17"/>
        <v>4307621.1392064607</v>
      </c>
    </row>
    <row r="79" spans="1:15">
      <c r="A79" s="69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902777</v>
      </c>
      <c r="J79" s="9">
        <f t="shared" si="9"/>
        <v>2251585</v>
      </c>
      <c r="K79" s="10">
        <f t="shared" si="15"/>
        <v>3154362</v>
      </c>
      <c r="L79" s="9">
        <f t="shared" si="10"/>
        <v>3227331</v>
      </c>
      <c r="M79" s="9">
        <f t="shared" si="11"/>
        <v>831004.98972671852</v>
      </c>
      <c r="N79" s="10">
        <f t="shared" si="16"/>
        <v>4058335.9897267185</v>
      </c>
      <c r="O79" s="9">
        <f t="shared" si="17"/>
        <v>7212697.9897267185</v>
      </c>
    </row>
    <row r="80" spans="1:15">
      <c r="A80" s="69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902777</v>
      </c>
      <c r="J80" s="9">
        <f t="shared" si="9"/>
        <v>664384</v>
      </c>
      <c r="K80" s="10">
        <f t="shared" si="15"/>
        <v>1567161</v>
      </c>
      <c r="L80" s="9">
        <f t="shared" si="10"/>
        <v>952320</v>
      </c>
      <c r="M80" s="9">
        <f t="shared" si="11"/>
        <v>988884.07430047763</v>
      </c>
      <c r="N80" s="10">
        <f t="shared" si="16"/>
        <v>1941204.0743004777</v>
      </c>
      <c r="O80" s="9">
        <f t="shared" si="17"/>
        <v>3508365.0743004777</v>
      </c>
    </row>
    <row r="81" spans="1:15">
      <c r="A81" s="69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902777</v>
      </c>
      <c r="J81" s="9">
        <f t="shared" si="9"/>
        <v>853357</v>
      </c>
      <c r="K81" s="10">
        <f t="shared" si="15"/>
        <v>1756134</v>
      </c>
      <c r="L81" s="9">
        <f t="shared" si="10"/>
        <v>1223110</v>
      </c>
      <c r="M81" s="9">
        <f t="shared" si="11"/>
        <v>326242.61409824528</v>
      </c>
      <c r="N81" s="10">
        <f t="shared" si="16"/>
        <v>1549352.6140982453</v>
      </c>
      <c r="O81" s="9">
        <f t="shared" si="17"/>
        <v>3305486.6140982453</v>
      </c>
    </row>
    <row r="82" spans="1:15">
      <c r="A82" s="69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902777</v>
      </c>
      <c r="J82" s="9">
        <f t="shared" si="9"/>
        <v>777944</v>
      </c>
      <c r="K82" s="10">
        <f t="shared" si="15"/>
        <v>1680721</v>
      </c>
      <c r="L82" s="9">
        <f t="shared" si="10"/>
        <v>1114422</v>
      </c>
      <c r="M82" s="9">
        <f t="shared" si="11"/>
        <v>225697.74951211276</v>
      </c>
      <c r="N82" s="10">
        <f t="shared" si="16"/>
        <v>1340119.7495121127</v>
      </c>
      <c r="O82" s="9">
        <f t="shared" si="17"/>
        <v>3020840.7495121127</v>
      </c>
    </row>
    <row r="83" spans="1:15">
      <c r="A83" s="69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902777</v>
      </c>
      <c r="J83" s="9">
        <f t="shared" si="9"/>
        <v>665927</v>
      </c>
      <c r="K83" s="10">
        <f t="shared" si="15"/>
        <v>1568704</v>
      </c>
      <c r="L83" s="9">
        <f t="shared" si="10"/>
        <v>954597</v>
      </c>
      <c r="M83" s="9">
        <f t="shared" si="11"/>
        <v>229296.73261040763</v>
      </c>
      <c r="N83" s="10">
        <f t="shared" si="16"/>
        <v>1183893.7326104078</v>
      </c>
      <c r="O83" s="9">
        <f t="shared" si="17"/>
        <v>2752597.7326104078</v>
      </c>
    </row>
    <row r="84" spans="1:15">
      <c r="A84" s="69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902777</v>
      </c>
      <c r="J84" s="9">
        <f t="shared" si="9"/>
        <v>263063</v>
      </c>
      <c r="K84" s="10">
        <f t="shared" si="15"/>
        <v>1165840</v>
      </c>
      <c r="L84" s="9">
        <f t="shared" si="10"/>
        <v>377201</v>
      </c>
      <c r="M84" s="9">
        <f t="shared" si="11"/>
        <v>51713.652163045161</v>
      </c>
      <c r="N84" s="10">
        <f t="shared" si="16"/>
        <v>428914.65216304513</v>
      </c>
      <c r="O84" s="9">
        <f t="shared" si="17"/>
        <v>1594754.652163045</v>
      </c>
    </row>
    <row r="85" spans="1:15">
      <c r="A85" s="69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902777</v>
      </c>
      <c r="J85" s="9">
        <f t="shared" si="9"/>
        <v>328112</v>
      </c>
      <c r="K85" s="10">
        <f t="shared" si="15"/>
        <v>1230889</v>
      </c>
      <c r="L85" s="9">
        <f t="shared" si="10"/>
        <v>470156</v>
      </c>
      <c r="M85" s="9">
        <f t="shared" si="11"/>
        <v>180769.53930922723</v>
      </c>
      <c r="N85" s="10">
        <f t="shared" si="16"/>
        <v>650925.53930922726</v>
      </c>
      <c r="O85" s="9">
        <f t="shared" si="17"/>
        <v>1881814.5393092274</v>
      </c>
    </row>
    <row r="86" spans="1:15">
      <c r="A86" s="69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902777</v>
      </c>
      <c r="J86" s="9">
        <f t="shared" si="9"/>
        <v>1600652</v>
      </c>
      <c r="K86" s="10">
        <f t="shared" si="15"/>
        <v>2503429</v>
      </c>
      <c r="L86" s="9">
        <f t="shared" si="10"/>
        <v>2294471</v>
      </c>
      <c r="M86" s="9">
        <f t="shared" si="11"/>
        <v>478369.12307978235</v>
      </c>
      <c r="N86" s="10">
        <f t="shared" si="16"/>
        <v>2772840.1230797824</v>
      </c>
      <c r="O86" s="9">
        <f t="shared" si="17"/>
        <v>5276269.1230797824</v>
      </c>
    </row>
    <row r="87" spans="1:15">
      <c r="A87" s="69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902777</v>
      </c>
      <c r="J87" s="9">
        <f t="shared" si="9"/>
        <v>1289518</v>
      </c>
      <c r="K87" s="10">
        <f t="shared" si="15"/>
        <v>2192295</v>
      </c>
      <c r="L87" s="9">
        <f t="shared" si="10"/>
        <v>1848330</v>
      </c>
      <c r="M87" s="9">
        <f t="shared" si="11"/>
        <v>286546.25066557532</v>
      </c>
      <c r="N87" s="10">
        <f t="shared" si="16"/>
        <v>2134876.2506655753</v>
      </c>
      <c r="O87" s="9">
        <f t="shared" si="17"/>
        <v>4327171.2506655753</v>
      </c>
    </row>
    <row r="88" spans="1:15">
      <c r="A88" s="69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902777</v>
      </c>
      <c r="J88" s="9">
        <f t="shared" si="9"/>
        <v>1867684</v>
      </c>
      <c r="K88" s="10">
        <f t="shared" si="15"/>
        <v>2770461</v>
      </c>
      <c r="L88" s="9">
        <f t="shared" si="10"/>
        <v>2677056</v>
      </c>
      <c r="M88" s="9">
        <f t="shared" si="11"/>
        <v>1562873.8998540966</v>
      </c>
      <c r="N88" s="10">
        <f t="shared" si="16"/>
        <v>4239929.8998540966</v>
      </c>
      <c r="O88" s="9">
        <f t="shared" si="17"/>
        <v>7010390.8998540966</v>
      </c>
    </row>
    <row r="89" spans="1:15">
      <c r="A89" s="69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902777</v>
      </c>
      <c r="J89" s="9">
        <f t="shared" si="9"/>
        <v>1334501</v>
      </c>
      <c r="K89" s="10">
        <f t="shared" si="15"/>
        <v>2237278</v>
      </c>
      <c r="L89" s="9">
        <f t="shared" si="10"/>
        <v>1916027</v>
      </c>
      <c r="M89" s="9">
        <f t="shared" si="11"/>
        <v>1334324.0407421121</v>
      </c>
      <c r="N89" s="10">
        <f t="shared" si="16"/>
        <v>3250351.0407421123</v>
      </c>
      <c r="O89" s="9">
        <f t="shared" si="17"/>
        <v>5487629.0407421123</v>
      </c>
    </row>
    <row r="90" spans="1:15">
      <c r="A90" s="69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902777</v>
      </c>
      <c r="J90" s="9">
        <f t="shared" si="9"/>
        <v>3013874</v>
      </c>
      <c r="K90" s="10">
        <f t="shared" si="15"/>
        <v>3916651</v>
      </c>
      <c r="L90" s="9">
        <f t="shared" si="10"/>
        <v>4320016</v>
      </c>
      <c r="M90" s="9">
        <f t="shared" si="11"/>
        <v>2261034.7757711536</v>
      </c>
      <c r="N90" s="10">
        <f t="shared" si="16"/>
        <v>6581050.7757711541</v>
      </c>
      <c r="O90" s="9">
        <f t="shared" si="17"/>
        <v>10497701.775771154</v>
      </c>
    </row>
    <row r="91" spans="1:15">
      <c r="A91" s="69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902777</v>
      </c>
      <c r="J91" s="10">
        <f t="shared" si="9"/>
        <v>5751013</v>
      </c>
      <c r="K91" s="10">
        <f t="shared" si="15"/>
        <v>6653790</v>
      </c>
      <c r="L91" s="10">
        <f t="shared" si="10"/>
        <v>7085886</v>
      </c>
      <c r="M91" s="10">
        <f t="shared" si="11"/>
        <v>1466461.3497540667</v>
      </c>
      <c r="N91" s="10">
        <f t="shared" si="16"/>
        <v>8552347.3497540671</v>
      </c>
      <c r="O91" s="10">
        <f t="shared" si="17"/>
        <v>15206137.349754067</v>
      </c>
    </row>
    <row r="92" spans="1:15">
      <c r="A92" s="69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902777</v>
      </c>
      <c r="J92" s="9">
        <f t="shared" si="9"/>
        <v>2504946</v>
      </c>
      <c r="K92" s="10">
        <f t="shared" si="15"/>
        <v>3407723</v>
      </c>
      <c r="L92" s="9">
        <f t="shared" si="10"/>
        <v>3086347</v>
      </c>
      <c r="M92" s="9">
        <f t="shared" si="11"/>
        <v>1731080.3921498354</v>
      </c>
      <c r="N92" s="10">
        <f t="shared" si="16"/>
        <v>4817427.3921498358</v>
      </c>
      <c r="O92" s="9">
        <f t="shared" si="17"/>
        <v>8225150.3921498358</v>
      </c>
    </row>
    <row r="93" spans="1:15">
      <c r="A93" s="69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902777</v>
      </c>
      <c r="J93" s="9">
        <f t="shared" si="9"/>
        <v>1186101</v>
      </c>
      <c r="K93" s="10">
        <f t="shared" si="15"/>
        <v>2088878</v>
      </c>
      <c r="L93" s="9">
        <f t="shared" si="10"/>
        <v>1461398</v>
      </c>
      <c r="M93" s="9">
        <f t="shared" si="11"/>
        <v>303745.25473550329</v>
      </c>
      <c r="N93" s="10">
        <f t="shared" si="16"/>
        <v>1765143.2547355033</v>
      </c>
      <c r="O93" s="9">
        <f t="shared" si="17"/>
        <v>3854021.2547355033</v>
      </c>
    </row>
    <row r="94" spans="1:15">
      <c r="A94" s="69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902777</v>
      </c>
      <c r="J94" s="9">
        <f t="shared" si="9"/>
        <v>1348172</v>
      </c>
      <c r="K94" s="10">
        <f t="shared" si="15"/>
        <v>2250949</v>
      </c>
      <c r="L94" s="9">
        <f t="shared" si="10"/>
        <v>1661178</v>
      </c>
      <c r="M94" s="9">
        <f t="shared" si="11"/>
        <v>564173.69302624732</v>
      </c>
      <c r="N94" s="10">
        <f t="shared" si="16"/>
        <v>2225351.6930262474</v>
      </c>
      <c r="O94" s="9">
        <f t="shared" si="17"/>
        <v>4476300.6930262474</v>
      </c>
    </row>
    <row r="95" spans="1:15">
      <c r="A95" s="69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902777</v>
      </c>
      <c r="J95" s="9">
        <f t="shared" si="9"/>
        <v>823589</v>
      </c>
      <c r="K95" s="10">
        <f t="shared" si="15"/>
        <v>1726366</v>
      </c>
      <c r="L95" s="9">
        <f t="shared" si="10"/>
        <v>1014842</v>
      </c>
      <c r="M95" s="9">
        <f t="shared" si="11"/>
        <v>421121.68077765341</v>
      </c>
      <c r="N95" s="10">
        <f t="shared" si="16"/>
        <v>1435963.6807776534</v>
      </c>
      <c r="O95" s="9">
        <f t="shared" si="17"/>
        <v>3162329.6807776531</v>
      </c>
    </row>
    <row r="96" spans="1:15">
      <c r="A96" s="69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902777</v>
      </c>
      <c r="J96" s="9">
        <f t="shared" si="9"/>
        <v>1937584</v>
      </c>
      <c r="K96" s="10">
        <f t="shared" si="15"/>
        <v>2840361</v>
      </c>
      <c r="L96" s="9">
        <f t="shared" si="10"/>
        <v>2387426</v>
      </c>
      <c r="M96" s="9">
        <f t="shared" si="11"/>
        <v>414331.28582928615</v>
      </c>
      <c r="N96" s="10">
        <f t="shared" si="16"/>
        <v>2801757.2858292861</v>
      </c>
      <c r="O96" s="9">
        <f t="shared" si="17"/>
        <v>5642118.2858292861</v>
      </c>
    </row>
    <row r="97" spans="1:15">
      <c r="A97" s="69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902777</v>
      </c>
      <c r="J97" s="9">
        <f t="shared" si="9"/>
        <v>1039023</v>
      </c>
      <c r="K97" s="10">
        <f t="shared" si="15"/>
        <v>1941800</v>
      </c>
      <c r="L97" s="9">
        <f t="shared" si="10"/>
        <v>1280250</v>
      </c>
      <c r="M97" s="9">
        <f t="shared" si="11"/>
        <v>315384.98585087428</v>
      </c>
      <c r="N97" s="10">
        <f t="shared" si="16"/>
        <v>1595634.9858508743</v>
      </c>
      <c r="O97" s="9">
        <f t="shared" si="17"/>
        <v>3537434.9858508743</v>
      </c>
    </row>
    <row r="98" spans="1:15">
      <c r="A98" s="69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902777</v>
      </c>
      <c r="J98" s="9">
        <f t="shared" si="9"/>
        <v>1495250</v>
      </c>
      <c r="K98" s="10">
        <f t="shared" si="15"/>
        <v>2398027</v>
      </c>
      <c r="L98" s="9">
        <f t="shared" si="10"/>
        <v>1842326</v>
      </c>
      <c r="M98" s="9">
        <f t="shared" si="11"/>
        <v>482731.4028378136</v>
      </c>
      <c r="N98" s="10">
        <f t="shared" si="16"/>
        <v>2325057.4028378138</v>
      </c>
      <c r="O98" s="9">
        <f t="shared" si="17"/>
        <v>4723084.4028378138</v>
      </c>
    </row>
    <row r="99" spans="1:15">
      <c r="A99" s="69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902777</v>
      </c>
      <c r="J99" s="9">
        <f t="shared" si="9"/>
        <v>1469230</v>
      </c>
      <c r="K99" s="10">
        <f t="shared" si="15"/>
        <v>2372007</v>
      </c>
      <c r="L99" s="9">
        <f t="shared" si="10"/>
        <v>1810237</v>
      </c>
      <c r="M99" s="9">
        <f t="shared" si="11"/>
        <v>1071941.9618712966</v>
      </c>
      <c r="N99" s="10">
        <f t="shared" si="16"/>
        <v>2882178.9618712966</v>
      </c>
      <c r="O99" s="9">
        <f t="shared" si="17"/>
        <v>5254185.9618712962</v>
      </c>
    </row>
    <row r="100" spans="1:15">
      <c r="A100" s="69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902777</v>
      </c>
      <c r="J100" s="9">
        <f t="shared" si="9"/>
        <v>1393597</v>
      </c>
      <c r="K100" s="10">
        <f t="shared" si="15"/>
        <v>2296374</v>
      </c>
      <c r="L100" s="9">
        <f t="shared" si="10"/>
        <v>1717075</v>
      </c>
      <c r="M100" s="9">
        <f t="shared" si="11"/>
        <v>1205560.6088950778</v>
      </c>
      <c r="N100" s="10">
        <f t="shared" si="16"/>
        <v>2922635.6088950778</v>
      </c>
      <c r="O100" s="9">
        <f t="shared" si="17"/>
        <v>5219009.6088950783</v>
      </c>
    </row>
    <row r="101" spans="1:15">
      <c r="A101" s="69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902777</v>
      </c>
      <c r="J101" s="9">
        <f t="shared" si="9"/>
        <v>1078714</v>
      </c>
      <c r="K101" s="10">
        <f t="shared" si="15"/>
        <v>1981491</v>
      </c>
      <c r="L101" s="9">
        <f t="shared" si="10"/>
        <v>1329108</v>
      </c>
      <c r="M101" s="9">
        <f t="shared" si="11"/>
        <v>577857.86710772512</v>
      </c>
      <c r="N101" s="10">
        <f t="shared" si="16"/>
        <v>1906965.8671077252</v>
      </c>
      <c r="O101" s="9">
        <f t="shared" si="17"/>
        <v>3888456.8671077252</v>
      </c>
    </row>
    <row r="102" spans="1:15">
      <c r="A102" s="69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902777</v>
      </c>
      <c r="J102" s="9">
        <f t="shared" si="9"/>
        <v>1717299</v>
      </c>
      <c r="K102" s="10">
        <f t="shared" si="15"/>
        <v>2620076</v>
      </c>
      <c r="L102" s="9">
        <f t="shared" si="10"/>
        <v>2115808</v>
      </c>
      <c r="M102" s="9">
        <f t="shared" si="11"/>
        <v>1830470.6878455696</v>
      </c>
      <c r="N102" s="10">
        <f t="shared" si="16"/>
        <v>3946278.6878455696</v>
      </c>
      <c r="O102" s="9">
        <f t="shared" si="17"/>
        <v>6566354.6878455691</v>
      </c>
    </row>
    <row r="103" spans="1:15">
      <c r="A103" s="69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902777</v>
      </c>
      <c r="J103" s="9">
        <f t="shared" si="9"/>
        <v>2637911</v>
      </c>
      <c r="K103" s="10">
        <f t="shared" si="15"/>
        <v>3540688</v>
      </c>
      <c r="L103" s="9">
        <f t="shared" si="10"/>
        <v>3250311</v>
      </c>
      <c r="M103" s="9">
        <f t="shared" si="11"/>
        <v>2658317.9672203516</v>
      </c>
      <c r="N103" s="10">
        <f t="shared" si="16"/>
        <v>5908628.9672203511</v>
      </c>
      <c r="O103" s="9">
        <f t="shared" si="17"/>
        <v>9449316.9672203511</v>
      </c>
    </row>
    <row r="104" spans="1:15">
      <c r="A104" s="69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902777</v>
      </c>
      <c r="J104" s="9">
        <f t="shared" si="9"/>
        <v>1037480</v>
      </c>
      <c r="K104" s="10">
        <f t="shared" si="15"/>
        <v>1940257</v>
      </c>
      <c r="L104" s="9">
        <f t="shared" si="10"/>
        <v>1278179</v>
      </c>
      <c r="M104" s="9">
        <f t="shared" si="11"/>
        <v>890703.12089296128</v>
      </c>
      <c r="N104" s="10">
        <f t="shared" si="16"/>
        <v>2168882.1208929615</v>
      </c>
      <c r="O104" s="9">
        <f t="shared" si="17"/>
        <v>4109139.1208929615</v>
      </c>
    </row>
    <row r="105" spans="1:15">
      <c r="A105" s="69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902777</v>
      </c>
      <c r="J105" s="9">
        <f t="shared" si="9"/>
        <v>1112672</v>
      </c>
      <c r="K105" s="10">
        <f t="shared" si="15"/>
        <v>2015449</v>
      </c>
      <c r="L105" s="9">
        <f t="shared" si="10"/>
        <v>1370927</v>
      </c>
      <c r="M105" s="9">
        <f t="shared" si="11"/>
        <v>878276.54938423494</v>
      </c>
      <c r="N105" s="10">
        <f t="shared" si="16"/>
        <v>2249203.5493842349</v>
      </c>
      <c r="O105" s="9">
        <f t="shared" si="17"/>
        <v>4264652.5493842345</v>
      </c>
    </row>
    <row r="106" spans="1:15">
      <c r="A106" s="69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902777</v>
      </c>
      <c r="J106" s="9">
        <f t="shared" si="9"/>
        <v>1132959</v>
      </c>
      <c r="K106" s="10">
        <f t="shared" si="15"/>
        <v>2035736</v>
      </c>
      <c r="L106" s="9">
        <f t="shared" si="10"/>
        <v>1395977</v>
      </c>
      <c r="M106" s="9">
        <f t="shared" si="11"/>
        <v>277159.30105375458</v>
      </c>
      <c r="N106" s="10">
        <f t="shared" si="16"/>
        <v>1673136.3010537545</v>
      </c>
      <c r="O106" s="9">
        <f t="shared" si="17"/>
        <v>3708872.3010537545</v>
      </c>
    </row>
    <row r="107" spans="1:15">
      <c r="A107" s="69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902777</v>
      </c>
      <c r="J107" s="9">
        <f t="shared" si="9"/>
        <v>1910021</v>
      </c>
      <c r="K107" s="10">
        <f t="shared" si="15"/>
        <v>2812798</v>
      </c>
      <c r="L107" s="9">
        <f t="shared" si="10"/>
        <v>2353267</v>
      </c>
      <c r="M107" s="9">
        <f t="shared" si="11"/>
        <v>905759.08421557175</v>
      </c>
      <c r="N107" s="10">
        <f t="shared" si="16"/>
        <v>3259026.0842155716</v>
      </c>
      <c r="O107" s="9">
        <f t="shared" si="17"/>
        <v>6071824.0842155721</v>
      </c>
    </row>
    <row r="108" spans="1:15">
      <c r="A108" s="69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902777</v>
      </c>
      <c r="J108" s="9">
        <f t="shared" si="9"/>
        <v>557438</v>
      </c>
      <c r="K108" s="10">
        <f t="shared" si="15"/>
        <v>1460215</v>
      </c>
      <c r="L108" s="9">
        <f t="shared" si="10"/>
        <v>686913</v>
      </c>
      <c r="M108" s="9">
        <f t="shared" si="11"/>
        <v>385872.42659259832</v>
      </c>
      <c r="N108" s="10">
        <f t="shared" si="16"/>
        <v>1072785.4265925982</v>
      </c>
      <c r="O108" s="9">
        <f t="shared" si="17"/>
        <v>2533000.4265925982</v>
      </c>
    </row>
    <row r="109" spans="1:15">
      <c r="A109" s="69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902777</v>
      </c>
      <c r="J109" s="9">
        <f t="shared" si="9"/>
        <v>873644</v>
      </c>
      <c r="K109" s="10">
        <f t="shared" si="15"/>
        <v>1776421</v>
      </c>
      <c r="L109" s="9">
        <f t="shared" si="10"/>
        <v>1076329</v>
      </c>
      <c r="M109" s="9">
        <f t="shared" si="11"/>
        <v>631595.98212656577</v>
      </c>
      <c r="N109" s="10">
        <f t="shared" si="16"/>
        <v>1707924.9821265657</v>
      </c>
      <c r="O109" s="9">
        <f t="shared" si="17"/>
        <v>3484345.9821265657</v>
      </c>
    </row>
    <row r="110" spans="1:15">
      <c r="A110" s="69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902777</v>
      </c>
      <c r="J110" s="9">
        <f t="shared" si="9"/>
        <v>397572</v>
      </c>
      <c r="K110" s="10">
        <f t="shared" si="15"/>
        <v>1300349</v>
      </c>
      <c r="L110" s="9">
        <f t="shared" si="10"/>
        <v>489824</v>
      </c>
      <c r="M110" s="9">
        <f t="shared" si="11"/>
        <v>784838.78124311985</v>
      </c>
      <c r="N110" s="10">
        <f t="shared" si="16"/>
        <v>1274662.7812431199</v>
      </c>
      <c r="O110" s="9">
        <f t="shared" si="17"/>
        <v>2575011.7812431199</v>
      </c>
    </row>
    <row r="111" spans="1:15">
      <c r="A111" s="69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902777</v>
      </c>
      <c r="J111" s="9">
        <f t="shared" si="9"/>
        <v>389633</v>
      </c>
      <c r="K111" s="10">
        <f t="shared" si="15"/>
        <v>1292410</v>
      </c>
      <c r="L111" s="9">
        <f t="shared" si="10"/>
        <v>480093</v>
      </c>
      <c r="M111" s="9">
        <f t="shared" si="11"/>
        <v>376983.6158998732</v>
      </c>
      <c r="N111" s="10">
        <f t="shared" si="16"/>
        <v>857076.6158998732</v>
      </c>
      <c r="O111" s="9">
        <f t="shared" si="17"/>
        <v>2149486.615899873</v>
      </c>
    </row>
    <row r="112" spans="1:15">
      <c r="A112" s="69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902777</v>
      </c>
      <c r="J112" s="9">
        <f t="shared" si="9"/>
        <v>1024029</v>
      </c>
      <c r="K112" s="10">
        <f t="shared" si="15"/>
        <v>1926806</v>
      </c>
      <c r="L112" s="9">
        <f t="shared" si="10"/>
        <v>1261617</v>
      </c>
      <c r="M112" s="9">
        <f t="shared" si="11"/>
        <v>650827.48742276698</v>
      </c>
      <c r="N112" s="10">
        <f t="shared" si="16"/>
        <v>1912444.4874227671</v>
      </c>
      <c r="O112" s="9">
        <f t="shared" si="17"/>
        <v>3839250.4874227671</v>
      </c>
    </row>
    <row r="113" spans="1:15">
      <c r="A113" s="69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902777</v>
      </c>
      <c r="J113" s="9">
        <f t="shared" si="9"/>
        <v>1009034</v>
      </c>
      <c r="K113" s="10">
        <f t="shared" si="15"/>
        <v>1911811</v>
      </c>
      <c r="L113" s="9">
        <f t="shared" si="10"/>
        <v>1243192</v>
      </c>
      <c r="M113" s="9">
        <f t="shared" si="11"/>
        <v>561738.88533990365</v>
      </c>
      <c r="N113" s="10">
        <f t="shared" si="16"/>
        <v>1804930.8853399036</v>
      </c>
      <c r="O113" s="9">
        <f t="shared" si="17"/>
        <v>3716741.8853399036</v>
      </c>
    </row>
    <row r="114" spans="1:15">
      <c r="A114" s="69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902777</v>
      </c>
      <c r="J114" s="9">
        <f t="shared" si="9"/>
        <v>1484224</v>
      </c>
      <c r="K114" s="10">
        <f t="shared" si="15"/>
        <v>2387001</v>
      </c>
      <c r="L114" s="9">
        <f t="shared" si="10"/>
        <v>1828662</v>
      </c>
      <c r="M114" s="9">
        <f t="shared" si="11"/>
        <v>1215415.933820725</v>
      </c>
      <c r="N114" s="10">
        <f t="shared" si="16"/>
        <v>3044077.933820725</v>
      </c>
      <c r="O114" s="9">
        <f t="shared" si="17"/>
        <v>5431078.9338207245</v>
      </c>
    </row>
    <row r="115" spans="1:15">
      <c r="A115" s="69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902777</v>
      </c>
      <c r="J115" s="9">
        <f t="shared" si="9"/>
        <v>822486</v>
      </c>
      <c r="K115" s="10">
        <f t="shared" si="15"/>
        <v>1725263</v>
      </c>
      <c r="L115" s="9">
        <f t="shared" si="10"/>
        <v>1013393</v>
      </c>
      <c r="M115" s="9">
        <f t="shared" si="11"/>
        <v>186631.03360440771</v>
      </c>
      <c r="N115" s="10">
        <f t="shared" si="16"/>
        <v>1200024.0336044077</v>
      </c>
      <c r="O115" s="9">
        <f t="shared" si="17"/>
        <v>2925287.0336044077</v>
      </c>
    </row>
    <row r="116" spans="1:15">
      <c r="A116" s="69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902777</v>
      </c>
      <c r="J116" s="9">
        <f t="shared" si="9"/>
        <v>909807</v>
      </c>
      <c r="K116" s="10">
        <f t="shared" si="15"/>
        <v>1812584</v>
      </c>
      <c r="L116" s="9">
        <f t="shared" si="10"/>
        <v>1121047</v>
      </c>
      <c r="M116" s="9">
        <f t="shared" si="11"/>
        <v>513875.49608143896</v>
      </c>
      <c r="N116" s="10">
        <f t="shared" si="16"/>
        <v>1634922.4960814388</v>
      </c>
      <c r="O116" s="9">
        <f t="shared" si="17"/>
        <v>3447506.4960814388</v>
      </c>
    </row>
    <row r="117" spans="1:15">
      <c r="A117" s="69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902777</v>
      </c>
      <c r="J117" s="9">
        <f t="shared" si="9"/>
        <v>1289959</v>
      </c>
      <c r="K117" s="10">
        <f t="shared" si="15"/>
        <v>2192736</v>
      </c>
      <c r="L117" s="9">
        <f t="shared" si="10"/>
        <v>1589340</v>
      </c>
      <c r="M117" s="9">
        <f t="shared" si="11"/>
        <v>688577.47100464778</v>
      </c>
      <c r="N117" s="10">
        <f t="shared" si="16"/>
        <v>2277917.4710046477</v>
      </c>
      <c r="O117" s="9">
        <f t="shared" si="17"/>
        <v>4470653.4710046481</v>
      </c>
    </row>
    <row r="118" spans="1:15">
      <c r="A118" s="69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902777</v>
      </c>
      <c r="J118" s="9">
        <f t="shared" si="9"/>
        <v>926565</v>
      </c>
      <c r="K118" s="10">
        <f t="shared" si="15"/>
        <v>1829342</v>
      </c>
      <c r="L118" s="9">
        <f t="shared" si="10"/>
        <v>1141749</v>
      </c>
      <c r="M118" s="9">
        <f t="shared" si="11"/>
        <v>355353.63443721342</v>
      </c>
      <c r="N118" s="10">
        <f t="shared" si="16"/>
        <v>1497102.6344372134</v>
      </c>
      <c r="O118" s="9">
        <f t="shared" si="17"/>
        <v>3326444.6344372137</v>
      </c>
    </row>
    <row r="119" spans="1:15">
      <c r="A119" s="69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902777</v>
      </c>
      <c r="J119" s="9">
        <f t="shared" si="9"/>
        <v>1521710</v>
      </c>
      <c r="K119" s="10">
        <f t="shared" si="15"/>
        <v>2424487</v>
      </c>
      <c r="L119" s="9">
        <f t="shared" si="10"/>
        <v>1874829</v>
      </c>
      <c r="M119" s="9">
        <f t="shared" si="11"/>
        <v>605159.98138760251</v>
      </c>
      <c r="N119" s="10">
        <f t="shared" si="16"/>
        <v>2479988.9813876026</v>
      </c>
      <c r="O119" s="9">
        <f t="shared" si="17"/>
        <v>4904475.9813876022</v>
      </c>
    </row>
    <row r="120" spans="1:15">
      <c r="A120" s="69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902777</v>
      </c>
      <c r="J120" s="10">
        <f t="shared" si="9"/>
        <v>1606826</v>
      </c>
      <c r="K120" s="10">
        <f t="shared" si="15"/>
        <v>2509603</v>
      </c>
      <c r="L120" s="10">
        <f t="shared" si="10"/>
        <v>2670224</v>
      </c>
      <c r="M120" s="10">
        <f t="shared" si="11"/>
        <v>542409.47050702816</v>
      </c>
      <c r="N120" s="10">
        <f t="shared" si="16"/>
        <v>3212633.470507028</v>
      </c>
      <c r="O120" s="10">
        <f t="shared" si="17"/>
        <v>5722236.4705070276</v>
      </c>
    </row>
    <row r="121" spans="1:15">
      <c r="A121" s="69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902777</v>
      </c>
      <c r="J121" s="9">
        <f t="shared" si="9"/>
        <v>2552575</v>
      </c>
      <c r="K121" s="10">
        <f t="shared" si="15"/>
        <v>3455352</v>
      </c>
      <c r="L121" s="9">
        <f t="shared" si="10"/>
        <v>4241553</v>
      </c>
      <c r="M121" s="9">
        <f t="shared" si="11"/>
        <v>1131740.2491807658</v>
      </c>
      <c r="N121" s="10">
        <f t="shared" si="16"/>
        <v>5373293.2491807658</v>
      </c>
      <c r="O121" s="9">
        <f t="shared" si="17"/>
        <v>8828645.2491807658</v>
      </c>
    </row>
    <row r="122" spans="1:15">
      <c r="A122" s="69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902777</v>
      </c>
      <c r="J122" s="9">
        <f t="shared" si="9"/>
        <v>1241447</v>
      </c>
      <c r="K122" s="10">
        <f t="shared" si="15"/>
        <v>2144224</v>
      </c>
      <c r="L122" s="9">
        <f t="shared" si="10"/>
        <v>2062809</v>
      </c>
      <c r="M122" s="9">
        <f t="shared" si="11"/>
        <v>1070717.8910532759</v>
      </c>
      <c r="N122" s="10">
        <f t="shared" si="16"/>
        <v>3133526.8910532761</v>
      </c>
      <c r="O122" s="9">
        <f t="shared" si="17"/>
        <v>5277750.8910532761</v>
      </c>
    </row>
    <row r="123" spans="1:15">
      <c r="A123" s="69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902777</v>
      </c>
      <c r="J123" s="9">
        <f t="shared" si="9"/>
        <v>360747</v>
      </c>
      <c r="K123" s="10">
        <f t="shared" si="15"/>
        <v>1263524</v>
      </c>
      <c r="L123" s="9">
        <f t="shared" si="10"/>
        <v>599547</v>
      </c>
      <c r="M123" s="9">
        <f t="shared" si="11"/>
        <v>293959.90464869217</v>
      </c>
      <c r="N123" s="10">
        <f t="shared" si="16"/>
        <v>893506.90464869211</v>
      </c>
      <c r="O123" s="9">
        <f t="shared" si="17"/>
        <v>2157030.9046486923</v>
      </c>
    </row>
    <row r="124" spans="1:15">
      <c r="A124" s="69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902777</v>
      </c>
      <c r="J124" s="9">
        <f t="shared" si="9"/>
        <v>1349054</v>
      </c>
      <c r="K124" s="10">
        <f t="shared" si="15"/>
        <v>2251831</v>
      </c>
      <c r="L124" s="9">
        <f t="shared" si="10"/>
        <v>2241680</v>
      </c>
      <c r="M124" s="9">
        <f t="shared" si="11"/>
        <v>513685.71656276099</v>
      </c>
      <c r="N124" s="10">
        <f t="shared" si="16"/>
        <v>2755365.716562761</v>
      </c>
      <c r="O124" s="9">
        <f t="shared" si="17"/>
        <v>5007196.716562761</v>
      </c>
    </row>
    <row r="125" spans="1:15">
      <c r="A125" s="69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902777</v>
      </c>
      <c r="J125" s="9">
        <f t="shared" si="9"/>
        <v>1144645</v>
      </c>
      <c r="K125" s="10">
        <f t="shared" si="15"/>
        <v>2047422</v>
      </c>
      <c r="L125" s="9">
        <f t="shared" si="10"/>
        <v>1902157</v>
      </c>
      <c r="M125" s="9">
        <f t="shared" si="11"/>
        <v>455218.18113545293</v>
      </c>
      <c r="N125" s="10">
        <f t="shared" si="16"/>
        <v>2357375.1811354528</v>
      </c>
      <c r="O125" s="9">
        <f t="shared" si="17"/>
        <v>4404797.1811354533</v>
      </c>
    </row>
    <row r="126" spans="1:15">
      <c r="A126" s="69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902777</v>
      </c>
      <c r="J126" s="9">
        <f t="shared" si="9"/>
        <v>1474743</v>
      </c>
      <c r="K126" s="10">
        <f t="shared" si="15"/>
        <v>2377520</v>
      </c>
      <c r="L126" s="9">
        <f t="shared" si="10"/>
        <v>2443323</v>
      </c>
      <c r="M126" s="9">
        <f t="shared" si="11"/>
        <v>629941.90708019619</v>
      </c>
      <c r="N126" s="10">
        <f t="shared" si="16"/>
        <v>3073264.9070801963</v>
      </c>
      <c r="O126" s="9">
        <f t="shared" si="17"/>
        <v>5450784.9070801958</v>
      </c>
    </row>
    <row r="127" spans="1:15">
      <c r="A127" s="69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902777</v>
      </c>
      <c r="J127" s="9">
        <f t="shared" si="9"/>
        <v>1709581</v>
      </c>
      <c r="K127" s="10">
        <f t="shared" si="15"/>
        <v>2612358</v>
      </c>
      <c r="L127" s="9">
        <f t="shared" si="10"/>
        <v>2840813</v>
      </c>
      <c r="M127" s="9">
        <f t="shared" si="11"/>
        <v>643875.57003090368</v>
      </c>
      <c r="N127" s="10">
        <f t="shared" si="16"/>
        <v>3484688.5700309034</v>
      </c>
      <c r="O127" s="9">
        <f t="shared" si="17"/>
        <v>6097046.5700309034</v>
      </c>
    </row>
    <row r="128" spans="1:15">
      <c r="A128" s="69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902777</v>
      </c>
      <c r="J128" s="9">
        <f t="shared" si="9"/>
        <v>1015208</v>
      </c>
      <c r="K128" s="10">
        <f t="shared" si="15"/>
        <v>1917985</v>
      </c>
      <c r="L128" s="9">
        <f t="shared" si="10"/>
        <v>1686849</v>
      </c>
      <c r="M128" s="9">
        <f t="shared" si="11"/>
        <v>517107.11058551975</v>
      </c>
      <c r="N128" s="10">
        <f t="shared" si="16"/>
        <v>2203956.1105855196</v>
      </c>
      <c r="O128" s="9">
        <f t="shared" si="17"/>
        <v>4121941.1105855196</v>
      </c>
    </row>
    <row r="129" spans="1:15">
      <c r="A129" s="69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902777</v>
      </c>
      <c r="J129" s="9">
        <f t="shared" si="9"/>
        <v>4675826</v>
      </c>
      <c r="K129" s="10">
        <f t="shared" si="15"/>
        <v>5578603</v>
      </c>
      <c r="L129" s="9">
        <f t="shared" si="10"/>
        <v>7769901</v>
      </c>
      <c r="M129" s="9">
        <f t="shared" si="11"/>
        <v>1484839.819003856</v>
      </c>
      <c r="N129" s="10">
        <f t="shared" si="16"/>
        <v>9254740.8190038558</v>
      </c>
      <c r="O129" s="9">
        <f t="shared" si="17"/>
        <v>14833343.819003856</v>
      </c>
    </row>
    <row r="130" spans="1:15">
      <c r="A130" s="69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902777</v>
      </c>
      <c r="J130" s="9">
        <f t="shared" si="9"/>
        <v>1538910</v>
      </c>
      <c r="K130" s="10">
        <f t="shared" si="15"/>
        <v>2441687</v>
      </c>
      <c r="L130" s="9">
        <f t="shared" si="10"/>
        <v>2557395</v>
      </c>
      <c r="M130" s="9">
        <f t="shared" si="11"/>
        <v>891424.60085277027</v>
      </c>
      <c r="N130" s="10">
        <f t="shared" si="16"/>
        <v>3448819.6008527703</v>
      </c>
      <c r="O130" s="9">
        <f t="shared" si="17"/>
        <v>5890506.6008527707</v>
      </c>
    </row>
    <row r="131" spans="1:15">
      <c r="A131" s="69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902777</v>
      </c>
      <c r="J131" s="9">
        <f t="shared" si="9"/>
        <v>450934</v>
      </c>
      <c r="K131" s="10">
        <f t="shared" si="15"/>
        <v>1353711</v>
      </c>
      <c r="L131" s="9">
        <f t="shared" si="10"/>
        <v>749227</v>
      </c>
      <c r="M131" s="9">
        <f t="shared" si="11"/>
        <v>166930.40812144682</v>
      </c>
      <c r="N131" s="10">
        <f t="shared" si="16"/>
        <v>916157.40812144685</v>
      </c>
      <c r="O131" s="9">
        <f t="shared" si="17"/>
        <v>2269868.4081214471</v>
      </c>
    </row>
    <row r="132" spans="1:15">
      <c r="A132" s="69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902777</v>
      </c>
      <c r="J132" s="9">
        <f t="shared" si="9"/>
        <v>1198449</v>
      </c>
      <c r="K132" s="10">
        <f t="shared" si="15"/>
        <v>2101226</v>
      </c>
      <c r="L132" s="9">
        <f t="shared" si="10"/>
        <v>1991592</v>
      </c>
      <c r="M132" s="9">
        <f t="shared" si="11"/>
        <v>259496.26651897861</v>
      </c>
      <c r="N132" s="10">
        <f t="shared" si="16"/>
        <v>2251088.2665189784</v>
      </c>
      <c r="O132" s="9">
        <f t="shared" si="17"/>
        <v>4352314.2665189784</v>
      </c>
    </row>
    <row r="133" spans="1:15">
      <c r="A133" s="69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902777</v>
      </c>
      <c r="J133" s="9">
        <f t="shared" si="9"/>
        <v>1509583</v>
      </c>
      <c r="K133" s="10">
        <f t="shared" si="15"/>
        <v>2412360</v>
      </c>
      <c r="L133" s="9">
        <f t="shared" si="10"/>
        <v>2508536</v>
      </c>
      <c r="M133" s="9">
        <f t="shared" si="11"/>
        <v>420092.67586319288</v>
      </c>
      <c r="N133" s="10">
        <f t="shared" si="16"/>
        <v>2928628.6758631929</v>
      </c>
      <c r="O133" s="9">
        <f t="shared" si="17"/>
        <v>5340988.6758631933</v>
      </c>
    </row>
    <row r="134" spans="1:15">
      <c r="A134" s="69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902777</v>
      </c>
      <c r="J134" s="9">
        <f t="shared" si="9"/>
        <v>1301866</v>
      </c>
      <c r="K134" s="10">
        <f t="shared" si="15"/>
        <v>2204643</v>
      </c>
      <c r="L134" s="9">
        <f t="shared" si="10"/>
        <v>2163217</v>
      </c>
      <c r="M134" s="9">
        <f t="shared" si="11"/>
        <v>402825.38964603934</v>
      </c>
      <c r="N134" s="10">
        <f t="shared" si="16"/>
        <v>2566042.3896460393</v>
      </c>
      <c r="O134" s="9">
        <f t="shared" si="17"/>
        <v>4770685.3896460393</v>
      </c>
    </row>
    <row r="135" spans="1:15">
      <c r="A135" s="69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902777</v>
      </c>
      <c r="J135" s="9">
        <f t="shared" si="9"/>
        <v>1298117</v>
      </c>
      <c r="K135" s="10">
        <f t="shared" si="15"/>
        <v>2200894</v>
      </c>
      <c r="L135" s="9">
        <f t="shared" si="10"/>
        <v>2157006</v>
      </c>
      <c r="M135" s="9">
        <f t="shared" si="11"/>
        <v>390245.98462139763</v>
      </c>
      <c r="N135" s="10">
        <f t="shared" si="16"/>
        <v>2547251.9846213977</v>
      </c>
      <c r="O135" s="9">
        <f t="shared" si="17"/>
        <v>4748145.9846213982</v>
      </c>
    </row>
    <row r="136" spans="1:15">
      <c r="A136" s="69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902777</v>
      </c>
      <c r="J136" s="9">
        <f t="shared" ref="J136:J199" si="18">ROUNDDOWN(C$2*J$7/J$3*(E136),0)</f>
        <v>1781907</v>
      </c>
      <c r="K136" s="10">
        <f t="shared" si="15"/>
        <v>2684684</v>
      </c>
      <c r="L136" s="9">
        <f t="shared" ref="L136:L199" si="19">ROUNDDOWN(C$2*L$7/O$3*(C136+D136),0)</f>
        <v>2961096</v>
      </c>
      <c r="M136" s="9">
        <f t="shared" ref="M136:M199" si="20">C$2*M$7*H136/H$224</f>
        <v>989024.96336892771</v>
      </c>
      <c r="N136" s="10">
        <f t="shared" si="16"/>
        <v>3950120.9633689276</v>
      </c>
      <c r="O136" s="9">
        <f t="shared" si="17"/>
        <v>6634804.9633689281</v>
      </c>
    </row>
    <row r="137" spans="1:15">
      <c r="A137" s="69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902777</v>
      </c>
      <c r="J137" s="9">
        <f t="shared" si="18"/>
        <v>1293487</v>
      </c>
      <c r="K137" s="10">
        <f t="shared" ref="K137:K200" si="24">J137+I137</f>
        <v>2196264</v>
      </c>
      <c r="L137" s="9">
        <f t="shared" si="19"/>
        <v>2149553</v>
      </c>
      <c r="M137" s="9">
        <f t="shared" si="20"/>
        <v>397752.65342440241</v>
      </c>
      <c r="N137" s="10">
        <f t="shared" ref="N137:N200" si="25">M137+L137</f>
        <v>2547305.6534244022</v>
      </c>
      <c r="O137" s="9">
        <f t="shared" ref="O137:O200" si="26">N137+K137</f>
        <v>4743569.6534244027</v>
      </c>
    </row>
    <row r="138" spans="1:15">
      <c r="A138" s="69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902777</v>
      </c>
      <c r="J138" s="9">
        <f t="shared" si="18"/>
        <v>1294148</v>
      </c>
      <c r="K138" s="10">
        <f t="shared" si="24"/>
        <v>2196925</v>
      </c>
      <c r="L138" s="9">
        <f t="shared" si="19"/>
        <v>2150381</v>
      </c>
      <c r="M138" s="9">
        <f t="shared" si="20"/>
        <v>1008416.5817018654</v>
      </c>
      <c r="N138" s="10">
        <f t="shared" si="25"/>
        <v>3158797.5817018654</v>
      </c>
      <c r="O138" s="9">
        <f t="shared" si="26"/>
        <v>5355722.5817018654</v>
      </c>
    </row>
    <row r="139" spans="1:15">
      <c r="A139" s="69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902777</v>
      </c>
      <c r="J139" s="9">
        <f t="shared" si="18"/>
        <v>866808</v>
      </c>
      <c r="K139" s="10">
        <f t="shared" si="24"/>
        <v>1769585</v>
      </c>
      <c r="L139" s="9">
        <f t="shared" si="19"/>
        <v>1440488</v>
      </c>
      <c r="M139" s="9">
        <f t="shared" si="20"/>
        <v>452510.3988330983</v>
      </c>
      <c r="N139" s="10">
        <f t="shared" si="25"/>
        <v>1892998.3988330984</v>
      </c>
      <c r="O139" s="9">
        <f t="shared" si="26"/>
        <v>3662583.3988330984</v>
      </c>
    </row>
    <row r="140" spans="1:15">
      <c r="A140" s="69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902777</v>
      </c>
      <c r="J140" s="9">
        <f t="shared" si="18"/>
        <v>1112893</v>
      </c>
      <c r="K140" s="10">
        <f t="shared" si="24"/>
        <v>2015670</v>
      </c>
      <c r="L140" s="9">
        <f t="shared" si="19"/>
        <v>1849365</v>
      </c>
      <c r="M140" s="9">
        <f t="shared" si="20"/>
        <v>559391.22111537238</v>
      </c>
      <c r="N140" s="10">
        <f t="shared" si="25"/>
        <v>2408756.2211153721</v>
      </c>
      <c r="O140" s="9">
        <f t="shared" si="26"/>
        <v>4424426.2211153721</v>
      </c>
    </row>
    <row r="141" spans="1:15">
      <c r="A141" s="69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902777</v>
      </c>
      <c r="J141" s="10">
        <f t="shared" si="18"/>
        <v>5674277</v>
      </c>
      <c r="K141" s="10">
        <f t="shared" si="24"/>
        <v>6577054</v>
      </c>
      <c r="L141" s="10">
        <f t="shared" si="19"/>
        <v>10128137</v>
      </c>
      <c r="M141" s="10">
        <f t="shared" si="20"/>
        <v>2058599.089237306</v>
      </c>
      <c r="N141" s="10">
        <f t="shared" si="25"/>
        <v>12186736.089237306</v>
      </c>
      <c r="O141" s="10">
        <f t="shared" si="26"/>
        <v>18763790.089237306</v>
      </c>
    </row>
    <row r="142" spans="1:15">
      <c r="A142" s="69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902777</v>
      </c>
      <c r="J142" s="9">
        <f t="shared" si="18"/>
        <v>769124</v>
      </c>
      <c r="K142" s="10">
        <f t="shared" si="24"/>
        <v>1671901</v>
      </c>
      <c r="L142" s="9">
        <f t="shared" si="19"/>
        <v>1372997</v>
      </c>
      <c r="M142" s="9">
        <f t="shared" si="20"/>
        <v>246660.72321439744</v>
      </c>
      <c r="N142" s="10">
        <f t="shared" si="25"/>
        <v>1619657.7232143974</v>
      </c>
      <c r="O142" s="9">
        <f t="shared" si="26"/>
        <v>3291558.7232143972</v>
      </c>
    </row>
    <row r="143" spans="1:15">
      <c r="A143" s="69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902777</v>
      </c>
      <c r="J143" s="9">
        <f t="shared" si="18"/>
        <v>2581462</v>
      </c>
      <c r="K143" s="10">
        <f t="shared" si="24"/>
        <v>3484239</v>
      </c>
      <c r="L143" s="9">
        <f t="shared" si="19"/>
        <v>4607782</v>
      </c>
      <c r="M143" s="9">
        <f t="shared" si="20"/>
        <v>661446.8105290907</v>
      </c>
      <c r="N143" s="10">
        <f t="shared" si="25"/>
        <v>5269228.8105290905</v>
      </c>
      <c r="O143" s="9">
        <f t="shared" si="26"/>
        <v>8753467.8105290905</v>
      </c>
    </row>
    <row r="144" spans="1:15">
      <c r="A144" s="69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902777</v>
      </c>
      <c r="J144" s="9">
        <f t="shared" si="18"/>
        <v>278939</v>
      </c>
      <c r="K144" s="10">
        <f t="shared" si="24"/>
        <v>1181716</v>
      </c>
      <c r="L144" s="9">
        <f t="shared" si="19"/>
        <v>497898</v>
      </c>
      <c r="M144" s="9">
        <f t="shared" si="20"/>
        <v>115846.54755311547</v>
      </c>
      <c r="N144" s="10">
        <f t="shared" si="25"/>
        <v>613744.54755311552</v>
      </c>
      <c r="O144" s="9">
        <f t="shared" si="26"/>
        <v>1795460.5475531155</v>
      </c>
    </row>
    <row r="145" spans="1:15">
      <c r="A145" s="69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902777</v>
      </c>
      <c r="J145" s="9">
        <f t="shared" si="18"/>
        <v>397572</v>
      </c>
      <c r="K145" s="10">
        <f t="shared" si="24"/>
        <v>1300349</v>
      </c>
      <c r="L145" s="9">
        <f t="shared" si="19"/>
        <v>709478</v>
      </c>
      <c r="M145" s="9">
        <f t="shared" si="20"/>
        <v>164656.61500158679</v>
      </c>
      <c r="N145" s="10">
        <f t="shared" si="25"/>
        <v>874134.61500158673</v>
      </c>
      <c r="O145" s="9">
        <f t="shared" si="26"/>
        <v>2174483.6150015867</v>
      </c>
    </row>
    <row r="146" spans="1:15">
      <c r="A146" s="69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902777</v>
      </c>
      <c r="J146" s="9">
        <f t="shared" si="18"/>
        <v>511794</v>
      </c>
      <c r="K146" s="10">
        <f t="shared" si="24"/>
        <v>1414571</v>
      </c>
      <c r="L146" s="9">
        <f t="shared" si="19"/>
        <v>913606</v>
      </c>
      <c r="M146" s="9">
        <f t="shared" si="20"/>
        <v>151686.28810622072</v>
      </c>
      <c r="N146" s="10">
        <f t="shared" si="25"/>
        <v>1065292.2881062208</v>
      </c>
      <c r="O146" s="9">
        <f t="shared" si="26"/>
        <v>2479863.2881062208</v>
      </c>
    </row>
    <row r="147" spans="1:15">
      <c r="A147" s="69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902777</v>
      </c>
      <c r="J147" s="9">
        <f t="shared" si="18"/>
        <v>1127005</v>
      </c>
      <c r="K147" s="10">
        <f t="shared" si="24"/>
        <v>2029782</v>
      </c>
      <c r="L147" s="9">
        <f t="shared" si="19"/>
        <v>2011673</v>
      </c>
      <c r="M147" s="9">
        <f t="shared" si="20"/>
        <v>472778.09701323445</v>
      </c>
      <c r="N147" s="10">
        <f t="shared" si="25"/>
        <v>2484451.0970132346</v>
      </c>
      <c r="O147" s="9">
        <f t="shared" si="26"/>
        <v>4514233.0970132351</v>
      </c>
    </row>
    <row r="148" spans="1:15">
      <c r="A148" s="69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902777</v>
      </c>
      <c r="J148" s="9">
        <f t="shared" si="18"/>
        <v>947072</v>
      </c>
      <c r="K148" s="10">
        <f t="shared" si="24"/>
        <v>1849849</v>
      </c>
      <c r="L148" s="9">
        <f t="shared" si="19"/>
        <v>1690369</v>
      </c>
      <c r="M148" s="9">
        <f t="shared" si="20"/>
        <v>467340.43298894149</v>
      </c>
      <c r="N148" s="10">
        <f t="shared" si="25"/>
        <v>2157709.4329889417</v>
      </c>
      <c r="O148" s="9">
        <f t="shared" si="26"/>
        <v>4007558.4329889417</v>
      </c>
    </row>
    <row r="149" spans="1:15">
      <c r="A149" s="69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902777</v>
      </c>
      <c r="J149" s="9">
        <f t="shared" si="18"/>
        <v>716423</v>
      </c>
      <c r="K149" s="10">
        <f t="shared" si="24"/>
        <v>1619200</v>
      </c>
      <c r="L149" s="9">
        <f t="shared" si="19"/>
        <v>1278594</v>
      </c>
      <c r="M149" s="9">
        <f t="shared" si="20"/>
        <v>198062.28477644053</v>
      </c>
      <c r="N149" s="10">
        <f t="shared" si="25"/>
        <v>1476656.2847764406</v>
      </c>
      <c r="O149" s="9">
        <f t="shared" si="26"/>
        <v>3095856.2847764408</v>
      </c>
    </row>
    <row r="150" spans="1:15">
      <c r="A150" s="69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902777</v>
      </c>
      <c r="J150" s="9">
        <f t="shared" si="18"/>
        <v>1193598</v>
      </c>
      <c r="K150" s="10">
        <f t="shared" si="24"/>
        <v>2096375</v>
      </c>
      <c r="L150" s="9">
        <f t="shared" si="19"/>
        <v>2130506</v>
      </c>
      <c r="M150" s="9">
        <f t="shared" si="20"/>
        <v>274961.80538430059</v>
      </c>
      <c r="N150" s="10">
        <f t="shared" si="25"/>
        <v>2405467.8053843006</v>
      </c>
      <c r="O150" s="9">
        <f t="shared" si="26"/>
        <v>4501842.8053843006</v>
      </c>
    </row>
    <row r="151" spans="1:15">
      <c r="A151" s="69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902777</v>
      </c>
      <c r="J151" s="9">
        <f t="shared" si="18"/>
        <v>982133</v>
      </c>
      <c r="K151" s="10">
        <f t="shared" si="24"/>
        <v>1884910</v>
      </c>
      <c r="L151" s="9">
        <f t="shared" si="19"/>
        <v>1752891</v>
      </c>
      <c r="M151" s="9">
        <f t="shared" si="20"/>
        <v>456864.49968175712</v>
      </c>
      <c r="N151" s="10">
        <f t="shared" si="25"/>
        <v>2209755.4996817573</v>
      </c>
      <c r="O151" s="9">
        <f t="shared" si="26"/>
        <v>4094665.4996817573</v>
      </c>
    </row>
    <row r="152" spans="1:15">
      <c r="A152" s="69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902777</v>
      </c>
      <c r="J152" s="9">
        <f t="shared" si="18"/>
        <v>869454</v>
      </c>
      <c r="K152" s="10">
        <f t="shared" si="24"/>
        <v>1772231</v>
      </c>
      <c r="L152" s="9">
        <f t="shared" si="19"/>
        <v>1551868</v>
      </c>
      <c r="M152" s="9">
        <f t="shared" si="20"/>
        <v>492368.37154792971</v>
      </c>
      <c r="N152" s="10">
        <f t="shared" si="25"/>
        <v>2044236.3715479297</v>
      </c>
      <c r="O152" s="9">
        <f t="shared" si="26"/>
        <v>3816467.3715479299</v>
      </c>
    </row>
    <row r="153" spans="1:15">
      <c r="A153" s="69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902777</v>
      </c>
      <c r="J153" s="9">
        <f t="shared" si="18"/>
        <v>743325</v>
      </c>
      <c r="K153" s="10">
        <f t="shared" si="24"/>
        <v>1646102</v>
      </c>
      <c r="L153" s="9">
        <f t="shared" si="19"/>
        <v>1326624</v>
      </c>
      <c r="M153" s="9">
        <f t="shared" si="20"/>
        <v>164485.61990738599</v>
      </c>
      <c r="N153" s="10">
        <f t="shared" si="25"/>
        <v>1491109.6199073859</v>
      </c>
      <c r="O153" s="9">
        <f t="shared" si="26"/>
        <v>3137211.6199073857</v>
      </c>
    </row>
    <row r="154" spans="1:15">
      <c r="A154" s="69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902777</v>
      </c>
      <c r="J154" s="9">
        <f t="shared" si="18"/>
        <v>978825</v>
      </c>
      <c r="K154" s="10">
        <f t="shared" si="24"/>
        <v>1881602</v>
      </c>
      <c r="L154" s="9">
        <f t="shared" si="19"/>
        <v>1747301</v>
      </c>
      <c r="M154" s="9">
        <f t="shared" si="20"/>
        <v>237786.16187918751</v>
      </c>
      <c r="N154" s="10">
        <f t="shared" si="25"/>
        <v>1985087.1618791874</v>
      </c>
      <c r="O154" s="9">
        <f t="shared" si="26"/>
        <v>3866689.1618791874</v>
      </c>
    </row>
    <row r="155" spans="1:15">
      <c r="A155" s="69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902777</v>
      </c>
      <c r="J155" s="9">
        <f t="shared" si="18"/>
        <v>1638799</v>
      </c>
      <c r="K155" s="10">
        <f t="shared" si="24"/>
        <v>2541576</v>
      </c>
      <c r="L155" s="9">
        <f t="shared" si="19"/>
        <v>2925073</v>
      </c>
      <c r="M155" s="9">
        <f t="shared" si="20"/>
        <v>399830.37508603977</v>
      </c>
      <c r="N155" s="10">
        <f t="shared" si="25"/>
        <v>3324903.3750860398</v>
      </c>
      <c r="O155" s="9">
        <f t="shared" si="26"/>
        <v>5866479.3750860393</v>
      </c>
    </row>
    <row r="156" spans="1:15">
      <c r="A156" s="69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902777</v>
      </c>
      <c r="J156" s="9">
        <f t="shared" si="18"/>
        <v>795364</v>
      </c>
      <c r="K156" s="10">
        <f t="shared" si="24"/>
        <v>1698141</v>
      </c>
      <c r="L156" s="9">
        <f t="shared" si="19"/>
        <v>1419785</v>
      </c>
      <c r="M156" s="9">
        <f t="shared" si="20"/>
        <v>164848.85855206137</v>
      </c>
      <c r="N156" s="10">
        <f t="shared" si="25"/>
        <v>1584633.8585520615</v>
      </c>
      <c r="O156" s="9">
        <f t="shared" si="26"/>
        <v>3282774.8585520615</v>
      </c>
    </row>
    <row r="157" spans="1:15">
      <c r="A157" s="69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902777</v>
      </c>
      <c r="J157" s="9">
        <f t="shared" si="18"/>
        <v>318189</v>
      </c>
      <c r="K157" s="10">
        <f t="shared" si="24"/>
        <v>1220966</v>
      </c>
      <c r="L157" s="9">
        <f t="shared" si="19"/>
        <v>568079</v>
      </c>
      <c r="M157" s="9">
        <f t="shared" si="20"/>
        <v>65978.008955034165</v>
      </c>
      <c r="N157" s="10">
        <f t="shared" si="25"/>
        <v>634057.00895503419</v>
      </c>
      <c r="O157" s="9">
        <f t="shared" si="26"/>
        <v>1855023.0089550342</v>
      </c>
    </row>
    <row r="158" spans="1:15">
      <c r="A158" s="69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902777</v>
      </c>
      <c r="J158" s="9">
        <f t="shared" si="18"/>
        <v>1411457</v>
      </c>
      <c r="K158" s="10">
        <f t="shared" si="24"/>
        <v>2314234</v>
      </c>
      <c r="L158" s="9">
        <f t="shared" si="19"/>
        <v>2519509</v>
      </c>
      <c r="M158" s="9">
        <f t="shared" si="20"/>
        <v>593285.98084861739</v>
      </c>
      <c r="N158" s="10">
        <f t="shared" si="25"/>
        <v>3112794.9808486174</v>
      </c>
      <c r="O158" s="9">
        <f t="shared" si="26"/>
        <v>5427028.9808486179</v>
      </c>
    </row>
    <row r="159" spans="1:15">
      <c r="A159" s="69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902777</v>
      </c>
      <c r="J159" s="9">
        <f t="shared" si="18"/>
        <v>316205</v>
      </c>
      <c r="K159" s="10">
        <f t="shared" si="24"/>
        <v>1218982</v>
      </c>
      <c r="L159" s="9">
        <f t="shared" si="19"/>
        <v>564353</v>
      </c>
      <c r="M159" s="9">
        <f t="shared" si="20"/>
        <v>86820.329765081493</v>
      </c>
      <c r="N159" s="10">
        <f t="shared" si="25"/>
        <v>651173.32976508152</v>
      </c>
      <c r="O159" s="9">
        <f t="shared" si="26"/>
        <v>1870155.3297650814</v>
      </c>
    </row>
    <row r="160" spans="1:15">
      <c r="A160" s="69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902777</v>
      </c>
      <c r="J160" s="9">
        <f t="shared" si="18"/>
        <v>687316</v>
      </c>
      <c r="K160" s="10">
        <f t="shared" si="24"/>
        <v>1590093</v>
      </c>
      <c r="L160" s="9">
        <f t="shared" si="19"/>
        <v>1226837</v>
      </c>
      <c r="M160" s="9">
        <f t="shared" si="20"/>
        <v>175839.4177661486</v>
      </c>
      <c r="N160" s="10">
        <f t="shared" si="25"/>
        <v>1402676.4177661487</v>
      </c>
      <c r="O160" s="9">
        <f t="shared" si="26"/>
        <v>2992769.4177661487</v>
      </c>
    </row>
    <row r="161" spans="1:15">
      <c r="A161" s="69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902777</v>
      </c>
      <c r="J161" s="9">
        <f t="shared" si="18"/>
        <v>1239683</v>
      </c>
      <c r="K161" s="10">
        <f t="shared" si="24"/>
        <v>2142460</v>
      </c>
      <c r="L161" s="9">
        <f t="shared" si="19"/>
        <v>2212696</v>
      </c>
      <c r="M161" s="9">
        <f t="shared" si="20"/>
        <v>400390.60007923451</v>
      </c>
      <c r="N161" s="10">
        <f t="shared" si="25"/>
        <v>2613086.6000792347</v>
      </c>
      <c r="O161" s="9">
        <f t="shared" si="26"/>
        <v>4755546.6000792347</v>
      </c>
    </row>
    <row r="162" spans="1:15">
      <c r="A162" s="69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902777</v>
      </c>
      <c r="J162" s="9">
        <f t="shared" si="18"/>
        <v>1218074</v>
      </c>
      <c r="K162" s="10">
        <f t="shared" si="24"/>
        <v>2120851</v>
      </c>
      <c r="L162" s="9">
        <f t="shared" si="19"/>
        <v>2174189</v>
      </c>
      <c r="M162" s="9">
        <f t="shared" si="20"/>
        <v>594732.47570680128</v>
      </c>
      <c r="N162" s="10">
        <f t="shared" si="25"/>
        <v>2768921.4757068013</v>
      </c>
      <c r="O162" s="9">
        <f t="shared" si="26"/>
        <v>4889772.4757068008</v>
      </c>
    </row>
    <row r="163" spans="1:15">
      <c r="A163" s="69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902777</v>
      </c>
      <c r="J163" s="9">
        <f t="shared" si="18"/>
        <v>1418955</v>
      </c>
      <c r="K163" s="10">
        <f t="shared" si="24"/>
        <v>2321732</v>
      </c>
      <c r="L163" s="9">
        <f t="shared" si="19"/>
        <v>2532551</v>
      </c>
      <c r="M163" s="9">
        <f t="shared" si="20"/>
        <v>777057.5087705669</v>
      </c>
      <c r="N163" s="10">
        <f t="shared" si="25"/>
        <v>3309608.5087705669</v>
      </c>
      <c r="O163" s="9">
        <f t="shared" si="26"/>
        <v>5631340.5087705664</v>
      </c>
    </row>
    <row r="164" spans="1:15">
      <c r="A164" s="69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902777</v>
      </c>
      <c r="J164" s="9">
        <f t="shared" si="18"/>
        <v>2556544</v>
      </c>
      <c r="K164" s="10">
        <f t="shared" si="24"/>
        <v>3459321</v>
      </c>
      <c r="L164" s="9">
        <f t="shared" si="19"/>
        <v>4563065</v>
      </c>
      <c r="M164" s="9">
        <f t="shared" si="20"/>
        <v>1216257.5137023986</v>
      </c>
      <c r="N164" s="10">
        <f t="shared" si="25"/>
        <v>5779322.5137023982</v>
      </c>
      <c r="O164" s="9">
        <f t="shared" si="26"/>
        <v>9238643.5137023982</v>
      </c>
    </row>
    <row r="165" spans="1:15">
      <c r="A165" s="69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902777</v>
      </c>
      <c r="J165" s="9">
        <f t="shared" si="18"/>
        <v>1738247</v>
      </c>
      <c r="K165" s="10">
        <f t="shared" si="24"/>
        <v>2641024</v>
      </c>
      <c r="L165" s="9">
        <f t="shared" si="19"/>
        <v>3102702</v>
      </c>
      <c r="M165" s="9">
        <f t="shared" si="20"/>
        <v>617461.96778060391</v>
      </c>
      <c r="N165" s="10">
        <f t="shared" si="25"/>
        <v>3720163.967780604</v>
      </c>
      <c r="O165" s="9">
        <f t="shared" si="26"/>
        <v>6361187.967780604</v>
      </c>
    </row>
    <row r="166" spans="1:15">
      <c r="A166" s="69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902777</v>
      </c>
      <c r="J166" s="10">
        <f t="shared" si="18"/>
        <v>1234171</v>
      </c>
      <c r="K166" s="10">
        <f t="shared" si="24"/>
        <v>2136948</v>
      </c>
      <c r="L166" s="10">
        <f t="shared" si="19"/>
        <v>4972977</v>
      </c>
      <c r="M166" s="10">
        <f t="shared" si="20"/>
        <v>763180.51776471315</v>
      </c>
      <c r="N166" s="10">
        <f t="shared" si="25"/>
        <v>5736157.5177647136</v>
      </c>
      <c r="O166" s="10">
        <f t="shared" si="26"/>
        <v>7873105.5177647136</v>
      </c>
    </row>
    <row r="167" spans="1:15">
      <c r="A167" s="69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902777</v>
      </c>
      <c r="J167" s="9">
        <f t="shared" si="18"/>
        <v>140462</v>
      </c>
      <c r="K167" s="10">
        <f t="shared" si="24"/>
        <v>1043239</v>
      </c>
      <c r="L167" s="9">
        <f t="shared" si="19"/>
        <v>566216</v>
      </c>
      <c r="M167" s="9">
        <f t="shared" si="20"/>
        <v>174789.11565889156</v>
      </c>
      <c r="N167" s="10">
        <f t="shared" si="25"/>
        <v>741005.11565889162</v>
      </c>
      <c r="O167" s="9">
        <f t="shared" si="26"/>
        <v>1784244.1156588916</v>
      </c>
    </row>
    <row r="168" spans="1:15">
      <c r="A168" s="69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902777</v>
      </c>
      <c r="J168" s="9">
        <f t="shared" si="18"/>
        <v>336712</v>
      </c>
      <c r="K168" s="10">
        <f t="shared" si="24"/>
        <v>1239489</v>
      </c>
      <c r="L168" s="9">
        <f t="shared" si="19"/>
        <v>1356642</v>
      </c>
      <c r="M168" s="9">
        <f t="shared" si="20"/>
        <v>118048.67964459279</v>
      </c>
      <c r="N168" s="10">
        <f t="shared" si="25"/>
        <v>1474690.6796445928</v>
      </c>
      <c r="O168" s="9">
        <f t="shared" si="26"/>
        <v>2714179.679644593</v>
      </c>
    </row>
    <row r="169" spans="1:15">
      <c r="A169" s="69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902777</v>
      </c>
      <c r="J169" s="9">
        <f t="shared" si="18"/>
        <v>290406</v>
      </c>
      <c r="K169" s="10">
        <f t="shared" si="24"/>
        <v>1193183</v>
      </c>
      <c r="L169" s="9">
        <f t="shared" si="19"/>
        <v>1170319</v>
      </c>
      <c r="M169" s="9">
        <f t="shared" si="20"/>
        <v>179212.76331908768</v>
      </c>
      <c r="N169" s="10">
        <f t="shared" si="25"/>
        <v>1349531.7633190877</v>
      </c>
      <c r="O169" s="9">
        <f t="shared" si="26"/>
        <v>2542714.7633190877</v>
      </c>
    </row>
    <row r="170" spans="1:15">
      <c r="A170" s="69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902777</v>
      </c>
      <c r="J170" s="9">
        <f t="shared" si="18"/>
        <v>242115</v>
      </c>
      <c r="K170" s="10">
        <f t="shared" si="24"/>
        <v>1144892</v>
      </c>
      <c r="L170" s="9">
        <f t="shared" si="19"/>
        <v>975300</v>
      </c>
      <c r="M170" s="9">
        <f t="shared" si="20"/>
        <v>163765.93972903103</v>
      </c>
      <c r="N170" s="10">
        <f t="shared" si="25"/>
        <v>1139065.9397290309</v>
      </c>
      <c r="O170" s="9">
        <f t="shared" si="26"/>
        <v>2283957.9397290312</v>
      </c>
    </row>
    <row r="171" spans="1:15">
      <c r="A171" s="69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902777</v>
      </c>
      <c r="J171" s="9">
        <f t="shared" si="18"/>
        <v>102314</v>
      </c>
      <c r="K171" s="10">
        <f t="shared" si="24"/>
        <v>1005091</v>
      </c>
      <c r="L171" s="9">
        <f t="shared" si="19"/>
        <v>412603</v>
      </c>
      <c r="M171" s="9">
        <f t="shared" si="20"/>
        <v>139221.26648539011</v>
      </c>
      <c r="N171" s="10">
        <f t="shared" si="25"/>
        <v>551824.26648539014</v>
      </c>
      <c r="O171" s="9">
        <f t="shared" si="26"/>
        <v>1556915.2664853903</v>
      </c>
    </row>
    <row r="172" spans="1:15">
      <c r="A172" s="69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902777</v>
      </c>
      <c r="J172" s="9">
        <f t="shared" si="18"/>
        <v>189855</v>
      </c>
      <c r="K172" s="10">
        <f t="shared" si="24"/>
        <v>1092632</v>
      </c>
      <c r="L172" s="9">
        <f t="shared" si="19"/>
        <v>764961</v>
      </c>
      <c r="M172" s="9">
        <f t="shared" si="20"/>
        <v>174015.19576206754</v>
      </c>
      <c r="N172" s="10">
        <f t="shared" si="25"/>
        <v>938976.19576206757</v>
      </c>
      <c r="O172" s="9">
        <f t="shared" si="26"/>
        <v>2031608.1957620676</v>
      </c>
    </row>
    <row r="173" spans="1:15">
      <c r="A173" s="69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902777</v>
      </c>
      <c r="J173" s="9">
        <f t="shared" si="18"/>
        <v>309149</v>
      </c>
      <c r="K173" s="10">
        <f t="shared" si="24"/>
        <v>1211926</v>
      </c>
      <c r="L173" s="9">
        <f t="shared" si="19"/>
        <v>1246090</v>
      </c>
      <c r="M173" s="9">
        <f t="shared" si="20"/>
        <v>158726.58862937972</v>
      </c>
      <c r="N173" s="10">
        <f t="shared" si="25"/>
        <v>1404816.5886293796</v>
      </c>
      <c r="O173" s="9">
        <f t="shared" si="26"/>
        <v>2616742.5886293799</v>
      </c>
    </row>
    <row r="174" spans="1:15">
      <c r="A174" s="69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902777</v>
      </c>
      <c r="J174" s="9">
        <f t="shared" si="18"/>
        <v>132303</v>
      </c>
      <c r="K174" s="10">
        <f t="shared" si="24"/>
        <v>1035080</v>
      </c>
      <c r="L174" s="9">
        <f t="shared" si="19"/>
        <v>532678</v>
      </c>
      <c r="M174" s="9">
        <f t="shared" si="20"/>
        <v>116022.05661737254</v>
      </c>
      <c r="N174" s="10">
        <f t="shared" si="25"/>
        <v>648700.05661737255</v>
      </c>
      <c r="O174" s="9">
        <f t="shared" si="26"/>
        <v>1683780.0566173727</v>
      </c>
    </row>
    <row r="175" spans="1:15">
      <c r="A175" s="69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902777</v>
      </c>
      <c r="J175" s="9">
        <f t="shared" si="18"/>
        <v>298785</v>
      </c>
      <c r="K175" s="10">
        <f t="shared" si="24"/>
        <v>1201562</v>
      </c>
      <c r="L175" s="9">
        <f t="shared" si="19"/>
        <v>1203857</v>
      </c>
      <c r="M175" s="9">
        <f t="shared" si="20"/>
        <v>296299.16635733464</v>
      </c>
      <c r="N175" s="10">
        <f t="shared" si="25"/>
        <v>1500156.1663573347</v>
      </c>
      <c r="O175" s="9">
        <f t="shared" si="26"/>
        <v>2701718.1663573347</v>
      </c>
    </row>
    <row r="176" spans="1:15">
      <c r="A176" s="69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902777</v>
      </c>
      <c r="J176" s="9">
        <f t="shared" si="18"/>
        <v>296580</v>
      </c>
      <c r="K176" s="10">
        <f t="shared" si="24"/>
        <v>1199357</v>
      </c>
      <c r="L176" s="9">
        <f t="shared" si="19"/>
        <v>1195369</v>
      </c>
      <c r="M176" s="9">
        <f t="shared" si="20"/>
        <v>186966.81271243823</v>
      </c>
      <c r="N176" s="10">
        <f t="shared" si="25"/>
        <v>1382335.8127124382</v>
      </c>
      <c r="O176" s="9">
        <f t="shared" si="26"/>
        <v>2581692.8127124384</v>
      </c>
    </row>
    <row r="177" spans="1:15">
      <c r="A177" s="69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902777</v>
      </c>
      <c r="J177" s="10">
        <f t="shared" si="18"/>
        <v>669896</v>
      </c>
      <c r="K177" s="10">
        <f t="shared" si="24"/>
        <v>1572673</v>
      </c>
      <c r="L177" s="10">
        <f t="shared" si="19"/>
        <v>14975656</v>
      </c>
      <c r="M177" s="10">
        <f t="shared" si="20"/>
        <v>4290183.3267890131</v>
      </c>
      <c r="N177" s="10">
        <f t="shared" si="25"/>
        <v>19265839.326789014</v>
      </c>
      <c r="O177" s="10">
        <f t="shared" si="26"/>
        <v>20838512.326789014</v>
      </c>
    </row>
    <row r="178" spans="1:15">
      <c r="A178" s="69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902777</v>
      </c>
      <c r="J178" s="9">
        <f t="shared" si="18"/>
        <v>4851</v>
      </c>
      <c r="K178" s="10">
        <f t="shared" si="24"/>
        <v>907628</v>
      </c>
      <c r="L178" s="9">
        <f t="shared" si="19"/>
        <v>108895</v>
      </c>
      <c r="M178" s="9">
        <f t="shared" si="20"/>
        <v>19395.119811518827</v>
      </c>
      <c r="N178" s="10">
        <f t="shared" si="25"/>
        <v>128290.11981151883</v>
      </c>
      <c r="O178" s="9">
        <f t="shared" si="26"/>
        <v>1035918.1198115188</v>
      </c>
    </row>
    <row r="179" spans="1:15">
      <c r="A179" s="69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902777</v>
      </c>
      <c r="J179" s="9">
        <f t="shared" si="18"/>
        <v>11466</v>
      </c>
      <c r="K179" s="10">
        <f t="shared" si="24"/>
        <v>914243</v>
      </c>
      <c r="L179" s="9">
        <f t="shared" si="19"/>
        <v>255470</v>
      </c>
      <c r="M179" s="9">
        <f t="shared" si="20"/>
        <v>213491.84651873796</v>
      </c>
      <c r="N179" s="10">
        <f t="shared" si="25"/>
        <v>468961.84651873796</v>
      </c>
      <c r="O179" s="9">
        <f t="shared" si="26"/>
        <v>1383204.846518738</v>
      </c>
    </row>
    <row r="180" spans="1:15">
      <c r="A180" s="69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902777</v>
      </c>
      <c r="J180" s="9">
        <f t="shared" si="18"/>
        <v>38368</v>
      </c>
      <c r="K180" s="10">
        <f t="shared" si="24"/>
        <v>941145</v>
      </c>
      <c r="L180" s="9">
        <f t="shared" si="19"/>
        <v>1397634</v>
      </c>
      <c r="M180" s="9">
        <f t="shared" si="20"/>
        <v>1597449.7244518895</v>
      </c>
      <c r="N180" s="10">
        <f t="shared" si="25"/>
        <v>2995083.7244518893</v>
      </c>
      <c r="O180" s="9">
        <f t="shared" si="26"/>
        <v>3936228.7244518893</v>
      </c>
    </row>
    <row r="181" spans="1:15">
      <c r="A181" s="69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902777</v>
      </c>
      <c r="J181" s="9">
        <f t="shared" si="18"/>
        <v>11686</v>
      </c>
      <c r="K181" s="10">
        <f t="shared" si="24"/>
        <v>914463</v>
      </c>
      <c r="L181" s="9">
        <f t="shared" si="19"/>
        <v>262509</v>
      </c>
      <c r="M181" s="9">
        <f t="shared" si="20"/>
        <v>112709.23070969457</v>
      </c>
      <c r="N181" s="10">
        <f t="shared" si="25"/>
        <v>375218.23070969456</v>
      </c>
      <c r="O181" s="9">
        <f t="shared" si="26"/>
        <v>1289681.2307096946</v>
      </c>
    </row>
    <row r="182" spans="1:15">
      <c r="A182" s="69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902777</v>
      </c>
      <c r="J182" s="10">
        <f t="shared" si="18"/>
        <v>1336706</v>
      </c>
      <c r="K182" s="10">
        <f t="shared" si="24"/>
        <v>2239483</v>
      </c>
      <c r="L182" s="10">
        <f t="shared" si="19"/>
        <v>2801478</v>
      </c>
      <c r="M182" s="10">
        <f t="shared" si="20"/>
        <v>377542.66721078148</v>
      </c>
      <c r="N182" s="10">
        <f t="shared" si="25"/>
        <v>3179020.6672107815</v>
      </c>
      <c r="O182" s="10">
        <f t="shared" si="26"/>
        <v>5418503.6672107819</v>
      </c>
    </row>
    <row r="183" spans="1:15">
      <c r="A183" s="69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902777</v>
      </c>
      <c r="J183" s="9">
        <f t="shared" si="18"/>
        <v>536711</v>
      </c>
      <c r="K183" s="10">
        <f t="shared" si="24"/>
        <v>1439488</v>
      </c>
      <c r="L183" s="9">
        <f t="shared" si="19"/>
        <v>1124773</v>
      </c>
      <c r="M183" s="9">
        <f t="shared" si="20"/>
        <v>197065.72228895177</v>
      </c>
      <c r="N183" s="10">
        <f t="shared" si="25"/>
        <v>1321838.7222889517</v>
      </c>
      <c r="O183" s="9">
        <f t="shared" si="26"/>
        <v>2761326.7222889517</v>
      </c>
    </row>
    <row r="184" spans="1:15">
      <c r="A184" s="69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902777</v>
      </c>
      <c r="J184" s="9">
        <f t="shared" si="18"/>
        <v>650933</v>
      </c>
      <c r="K184" s="10">
        <f t="shared" si="24"/>
        <v>1553710</v>
      </c>
      <c r="L184" s="9">
        <f t="shared" si="19"/>
        <v>1364302</v>
      </c>
      <c r="M184" s="9">
        <f t="shared" si="20"/>
        <v>243546.44499316771</v>
      </c>
      <c r="N184" s="10">
        <f t="shared" si="25"/>
        <v>1607848.4449931676</v>
      </c>
      <c r="O184" s="9">
        <f t="shared" si="26"/>
        <v>3161558.4449931676</v>
      </c>
    </row>
    <row r="185" spans="1:15">
      <c r="A185" s="69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902777</v>
      </c>
      <c r="J185" s="9">
        <f t="shared" si="18"/>
        <v>606611</v>
      </c>
      <c r="K185" s="10">
        <f t="shared" si="24"/>
        <v>1509388</v>
      </c>
      <c r="L185" s="9">
        <f t="shared" si="19"/>
        <v>1271348</v>
      </c>
      <c r="M185" s="9">
        <f t="shared" si="20"/>
        <v>330452.60987253167</v>
      </c>
      <c r="N185" s="10">
        <f t="shared" si="25"/>
        <v>1601800.6098725316</v>
      </c>
      <c r="O185" s="9">
        <f t="shared" si="26"/>
        <v>3111188.6098725316</v>
      </c>
    </row>
    <row r="186" spans="1:15">
      <c r="A186" s="69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902777</v>
      </c>
      <c r="J186" s="9">
        <f t="shared" si="18"/>
        <v>357660</v>
      </c>
      <c r="K186" s="10">
        <f t="shared" si="24"/>
        <v>1260437</v>
      </c>
      <c r="L186" s="9">
        <f t="shared" si="19"/>
        <v>749641</v>
      </c>
      <c r="M186" s="9">
        <f t="shared" si="20"/>
        <v>262609.22845352127</v>
      </c>
      <c r="N186" s="10">
        <f t="shared" si="25"/>
        <v>1012250.2284535213</v>
      </c>
      <c r="O186" s="9">
        <f t="shared" si="26"/>
        <v>2272687.2284535212</v>
      </c>
    </row>
    <row r="187" spans="1:15">
      <c r="A187" s="69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902777</v>
      </c>
      <c r="J187" s="9">
        <f t="shared" si="18"/>
        <v>194927</v>
      </c>
      <c r="K187" s="10">
        <f t="shared" si="24"/>
        <v>1097704</v>
      </c>
      <c r="L187" s="9">
        <f t="shared" si="19"/>
        <v>408669</v>
      </c>
      <c r="M187" s="9">
        <f t="shared" si="20"/>
        <v>60701.966589617026</v>
      </c>
      <c r="N187" s="10">
        <f t="shared" si="25"/>
        <v>469370.96658961702</v>
      </c>
      <c r="O187" s="9">
        <f t="shared" si="26"/>
        <v>1567074.9665896171</v>
      </c>
    </row>
    <row r="188" spans="1:15">
      <c r="A188" s="69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902777</v>
      </c>
      <c r="J188" s="9">
        <f t="shared" si="18"/>
        <v>1808809</v>
      </c>
      <c r="K188" s="10">
        <f t="shared" si="24"/>
        <v>2711586</v>
      </c>
      <c r="L188" s="9">
        <f t="shared" si="19"/>
        <v>3790650</v>
      </c>
      <c r="M188" s="9">
        <f t="shared" si="20"/>
        <v>979233.86726751074</v>
      </c>
      <c r="N188" s="10">
        <f t="shared" si="25"/>
        <v>4769883.8672675109</v>
      </c>
      <c r="O188" s="9">
        <f t="shared" si="26"/>
        <v>7481469.8672675109</v>
      </c>
    </row>
    <row r="189" spans="1:15">
      <c r="A189" s="69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902777</v>
      </c>
      <c r="J189" s="9">
        <f t="shared" si="18"/>
        <v>1619395</v>
      </c>
      <c r="K189" s="10">
        <f t="shared" si="24"/>
        <v>2522172</v>
      </c>
      <c r="L189" s="9">
        <f t="shared" si="19"/>
        <v>3393573</v>
      </c>
      <c r="M189" s="9">
        <f t="shared" si="20"/>
        <v>991359.71817981114</v>
      </c>
      <c r="N189" s="10">
        <f t="shared" si="25"/>
        <v>4384932.7181798108</v>
      </c>
      <c r="O189" s="9">
        <f t="shared" si="26"/>
        <v>6907104.7181798108</v>
      </c>
    </row>
    <row r="190" spans="1:15">
      <c r="A190" s="69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902777</v>
      </c>
      <c r="J190" s="9">
        <f t="shared" si="18"/>
        <v>312015</v>
      </c>
      <c r="K190" s="10">
        <f t="shared" si="24"/>
        <v>1214792</v>
      </c>
      <c r="L190" s="9">
        <f t="shared" si="19"/>
        <v>653788</v>
      </c>
      <c r="M190" s="9">
        <f t="shared" si="20"/>
        <v>466073.02803270286</v>
      </c>
      <c r="N190" s="10">
        <f t="shared" si="25"/>
        <v>1119861.0280327029</v>
      </c>
      <c r="O190" s="9">
        <f t="shared" si="26"/>
        <v>2334653.0280327029</v>
      </c>
    </row>
    <row r="191" spans="1:15">
      <c r="A191" s="69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902777</v>
      </c>
      <c r="J191" s="9">
        <f t="shared" si="18"/>
        <v>145092</v>
      </c>
      <c r="K191" s="10">
        <f t="shared" si="24"/>
        <v>1047869</v>
      </c>
      <c r="L191" s="9">
        <f t="shared" si="19"/>
        <v>304121</v>
      </c>
      <c r="M191" s="9">
        <f t="shared" si="20"/>
        <v>60509.638918568999</v>
      </c>
      <c r="N191" s="10">
        <f t="shared" si="25"/>
        <v>364630.63891856902</v>
      </c>
      <c r="O191" s="9">
        <f t="shared" si="26"/>
        <v>1412499.6389185691</v>
      </c>
    </row>
    <row r="192" spans="1:15">
      <c r="A192" s="69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902777</v>
      </c>
      <c r="J192" s="10">
        <f t="shared" si="18"/>
        <v>2649818</v>
      </c>
      <c r="K192" s="10">
        <f t="shared" si="24"/>
        <v>3552595</v>
      </c>
      <c r="L192" s="10">
        <f t="shared" si="19"/>
        <v>3165224</v>
      </c>
      <c r="M192" s="10">
        <f t="shared" si="20"/>
        <v>555465.54314639617</v>
      </c>
      <c r="N192" s="10">
        <f t="shared" si="25"/>
        <v>3720689.5431463961</v>
      </c>
      <c r="O192" s="10">
        <f t="shared" si="26"/>
        <v>7273284.5431463961</v>
      </c>
    </row>
    <row r="193" spans="1:15">
      <c r="A193" s="69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902777</v>
      </c>
      <c r="J193" s="9">
        <f t="shared" si="18"/>
        <v>3760947</v>
      </c>
      <c r="K193" s="10">
        <f t="shared" si="24"/>
        <v>4663724</v>
      </c>
      <c r="L193" s="9">
        <f t="shared" si="19"/>
        <v>4492469</v>
      </c>
      <c r="M193" s="9">
        <f t="shared" si="20"/>
        <v>1535330.8845584642</v>
      </c>
      <c r="N193" s="10">
        <f t="shared" si="25"/>
        <v>6027799.8845584644</v>
      </c>
      <c r="O193" s="9">
        <f t="shared" si="26"/>
        <v>10691523.884558465</v>
      </c>
    </row>
    <row r="194" spans="1:15">
      <c r="A194" s="69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902777</v>
      </c>
      <c r="J194" s="9">
        <f t="shared" si="18"/>
        <v>1708699</v>
      </c>
      <c r="K194" s="10">
        <f t="shared" si="24"/>
        <v>2611476</v>
      </c>
      <c r="L194" s="9">
        <f t="shared" si="19"/>
        <v>2041071</v>
      </c>
      <c r="M194" s="9">
        <f t="shared" si="20"/>
        <v>801618.60067387065</v>
      </c>
      <c r="N194" s="10">
        <f t="shared" si="25"/>
        <v>2842689.6006738706</v>
      </c>
      <c r="O194" s="9">
        <f t="shared" si="26"/>
        <v>5454165.6006738711</v>
      </c>
    </row>
    <row r="195" spans="1:15">
      <c r="A195" s="69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902777</v>
      </c>
      <c r="J195" s="9">
        <f t="shared" si="18"/>
        <v>3132285</v>
      </c>
      <c r="K195" s="10">
        <f t="shared" si="24"/>
        <v>4035062</v>
      </c>
      <c r="L195" s="9">
        <f t="shared" si="19"/>
        <v>3741585</v>
      </c>
      <c r="M195" s="9">
        <f t="shared" si="20"/>
        <v>1761319.4189900125</v>
      </c>
      <c r="N195" s="10">
        <f t="shared" si="25"/>
        <v>5502904.4189900123</v>
      </c>
      <c r="O195" s="9">
        <f t="shared" si="26"/>
        <v>9537966.4189900123</v>
      </c>
    </row>
    <row r="196" spans="1:15">
      <c r="A196" s="69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902777</v>
      </c>
      <c r="J196" s="9">
        <f t="shared" si="18"/>
        <v>882464</v>
      </c>
      <c r="K196" s="10">
        <f t="shared" si="24"/>
        <v>1785241</v>
      </c>
      <c r="L196" s="9">
        <f t="shared" si="19"/>
        <v>1053970</v>
      </c>
      <c r="M196" s="9">
        <f t="shared" si="20"/>
        <v>363376.77666556707</v>
      </c>
      <c r="N196" s="10">
        <f t="shared" si="25"/>
        <v>1417346.776665567</v>
      </c>
      <c r="O196" s="9">
        <f t="shared" si="26"/>
        <v>3202587.776665567</v>
      </c>
    </row>
    <row r="197" spans="1:15">
      <c r="A197" s="69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902777</v>
      </c>
      <c r="J197" s="9">
        <f t="shared" si="18"/>
        <v>1600431</v>
      </c>
      <c r="K197" s="10">
        <f t="shared" si="24"/>
        <v>2503208</v>
      </c>
      <c r="L197" s="9">
        <f t="shared" si="19"/>
        <v>1911680</v>
      </c>
      <c r="M197" s="9">
        <f t="shared" si="20"/>
        <v>519760.02964369633</v>
      </c>
      <c r="N197" s="10">
        <f t="shared" si="25"/>
        <v>2431440.0296436963</v>
      </c>
      <c r="O197" s="9">
        <f t="shared" si="26"/>
        <v>4934648.0296436958</v>
      </c>
    </row>
    <row r="198" spans="1:15">
      <c r="A198" s="69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902777</v>
      </c>
      <c r="J198" s="9">
        <f t="shared" si="18"/>
        <v>2119943</v>
      </c>
      <c r="K198" s="10">
        <f t="shared" si="24"/>
        <v>3022720</v>
      </c>
      <c r="L198" s="9">
        <f t="shared" si="19"/>
        <v>2532344</v>
      </c>
      <c r="M198" s="9">
        <f t="shared" si="20"/>
        <v>582697.85334510473</v>
      </c>
      <c r="N198" s="10">
        <f t="shared" si="25"/>
        <v>3115041.8533451045</v>
      </c>
      <c r="O198" s="9">
        <f t="shared" si="26"/>
        <v>6137761.8533451045</v>
      </c>
    </row>
    <row r="199" spans="1:15">
      <c r="A199" s="69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902777</v>
      </c>
      <c r="J199" s="9">
        <f t="shared" si="18"/>
        <v>1963825</v>
      </c>
      <c r="K199" s="10">
        <f t="shared" si="24"/>
        <v>2866602</v>
      </c>
      <c r="L199" s="9">
        <f t="shared" si="19"/>
        <v>2345814</v>
      </c>
      <c r="M199" s="9">
        <f t="shared" si="20"/>
        <v>900030.97788855142</v>
      </c>
      <c r="N199" s="10">
        <f t="shared" si="25"/>
        <v>3245844.9778885515</v>
      </c>
      <c r="O199" s="9">
        <f t="shared" si="26"/>
        <v>6112446.9778885515</v>
      </c>
    </row>
    <row r="200" spans="1:15">
      <c r="A200" s="69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902777</v>
      </c>
      <c r="J200" s="9">
        <f t="shared" ref="J200:J223" si="27">ROUNDDOWN(C$2*J$7/J$3*(E200),0)</f>
        <v>888859</v>
      </c>
      <c r="K200" s="10">
        <f t="shared" si="24"/>
        <v>1791636</v>
      </c>
      <c r="L200" s="9">
        <f t="shared" ref="L200:L223" si="28">ROUNDDOWN(C$2*L$7/O$3*(C200+D200),0)</f>
        <v>1061630</v>
      </c>
      <c r="M200" s="9">
        <f t="shared" ref="M200:M223" si="29">C$2*M$7*H200/H$224</f>
        <v>409642.01873487543</v>
      </c>
      <c r="N200" s="10">
        <f t="shared" si="25"/>
        <v>1471272.0187348754</v>
      </c>
      <c r="O200" s="9">
        <f t="shared" si="26"/>
        <v>3262908.0187348751</v>
      </c>
    </row>
    <row r="201" spans="1:15">
      <c r="A201" s="69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902777</v>
      </c>
      <c r="J201" s="9">
        <f t="shared" si="27"/>
        <v>1635712</v>
      </c>
      <c r="K201" s="10">
        <f t="shared" ref="K201:K223" si="33">J201+I201</f>
        <v>2538489</v>
      </c>
      <c r="L201" s="9">
        <f t="shared" si="28"/>
        <v>1953913</v>
      </c>
      <c r="M201" s="9">
        <f t="shared" si="29"/>
        <v>402855.43418717803</v>
      </c>
      <c r="N201" s="10">
        <f t="shared" ref="N201:N223" si="34">M201+L201</f>
        <v>2356768.434187178</v>
      </c>
      <c r="O201" s="9">
        <f t="shared" ref="O201:O223" si="35">N201+K201</f>
        <v>4895257.4341871776</v>
      </c>
    </row>
    <row r="202" spans="1:15">
      <c r="A202" s="69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902777</v>
      </c>
      <c r="J202" s="9">
        <f t="shared" si="27"/>
        <v>1895468</v>
      </c>
      <c r="K202" s="10">
        <f t="shared" si="33"/>
        <v>2798245</v>
      </c>
      <c r="L202" s="9">
        <f t="shared" si="28"/>
        <v>2264038</v>
      </c>
      <c r="M202" s="9">
        <f t="shared" si="29"/>
        <v>798451.75994403916</v>
      </c>
      <c r="N202" s="10">
        <f t="shared" si="34"/>
        <v>3062489.7599440394</v>
      </c>
      <c r="O202" s="9">
        <f t="shared" si="35"/>
        <v>5860734.7599440394</v>
      </c>
    </row>
    <row r="203" spans="1:15">
      <c r="A203" s="69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902777</v>
      </c>
      <c r="J203" s="9">
        <f t="shared" si="27"/>
        <v>855342</v>
      </c>
      <c r="K203" s="10">
        <f t="shared" si="33"/>
        <v>1758119</v>
      </c>
      <c r="L203" s="9">
        <f t="shared" si="28"/>
        <v>1021674</v>
      </c>
      <c r="M203" s="9">
        <f t="shared" si="29"/>
        <v>284540.46838882973</v>
      </c>
      <c r="N203" s="10">
        <f t="shared" si="34"/>
        <v>1306214.4683888298</v>
      </c>
      <c r="O203" s="9">
        <f t="shared" si="35"/>
        <v>3064333.4683888298</v>
      </c>
    </row>
    <row r="204" spans="1:15">
      <c r="A204" s="69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902777</v>
      </c>
      <c r="J204" s="9">
        <f t="shared" si="27"/>
        <v>2009249</v>
      </c>
      <c r="K204" s="10">
        <f t="shared" si="33"/>
        <v>2912026</v>
      </c>
      <c r="L204" s="9">
        <f t="shared" si="28"/>
        <v>2400055</v>
      </c>
      <c r="M204" s="9">
        <f t="shared" si="29"/>
        <v>1712970.8032246805</v>
      </c>
      <c r="N204" s="10">
        <f t="shared" si="34"/>
        <v>4113025.8032246805</v>
      </c>
      <c r="O204" s="9">
        <f t="shared" si="35"/>
        <v>7025051.8032246809</v>
      </c>
    </row>
    <row r="205" spans="1:15">
      <c r="A205" s="69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902777</v>
      </c>
      <c r="J205" s="9">
        <f t="shared" si="27"/>
        <v>1919062</v>
      </c>
      <c r="K205" s="10">
        <f t="shared" si="33"/>
        <v>2821839</v>
      </c>
      <c r="L205" s="9">
        <f t="shared" si="28"/>
        <v>2292401</v>
      </c>
      <c r="M205" s="9">
        <f t="shared" si="29"/>
        <v>747401.10900540184</v>
      </c>
      <c r="N205" s="10">
        <f t="shared" si="34"/>
        <v>3039802.1090054018</v>
      </c>
      <c r="O205" s="9">
        <f t="shared" si="35"/>
        <v>5861641.1090054018</v>
      </c>
    </row>
    <row r="206" spans="1:15">
      <c r="A206" s="69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902777</v>
      </c>
      <c r="J206" s="9">
        <f t="shared" si="27"/>
        <v>1196685</v>
      </c>
      <c r="K206" s="10">
        <f t="shared" si="33"/>
        <v>2099462</v>
      </c>
      <c r="L206" s="9">
        <f t="shared" si="28"/>
        <v>1429516</v>
      </c>
      <c r="M206" s="9">
        <f t="shared" si="29"/>
        <v>477474.63374973997</v>
      </c>
      <c r="N206" s="10">
        <f t="shared" si="34"/>
        <v>1906990.63374974</v>
      </c>
      <c r="O206" s="9">
        <f t="shared" si="35"/>
        <v>4006452.6337497402</v>
      </c>
    </row>
    <row r="207" spans="1:15">
      <c r="A207" s="69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902777</v>
      </c>
      <c r="J207" s="9">
        <f t="shared" si="27"/>
        <v>499225</v>
      </c>
      <c r="K207" s="10">
        <f t="shared" si="33"/>
        <v>1402002</v>
      </c>
      <c r="L207" s="9">
        <f t="shared" si="28"/>
        <v>596442</v>
      </c>
      <c r="M207" s="9">
        <f t="shared" si="29"/>
        <v>105790.04588885454</v>
      </c>
      <c r="N207" s="10">
        <f t="shared" si="34"/>
        <v>702232.04588885454</v>
      </c>
      <c r="O207" s="9">
        <f t="shared" si="35"/>
        <v>2104234.0458888547</v>
      </c>
    </row>
    <row r="208" spans="1:15">
      <c r="A208" s="69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902777</v>
      </c>
      <c r="J208" s="9">
        <f t="shared" si="27"/>
        <v>1102308</v>
      </c>
      <c r="K208" s="10">
        <f t="shared" si="33"/>
        <v>2005085</v>
      </c>
      <c r="L208" s="9">
        <f t="shared" si="28"/>
        <v>1316686</v>
      </c>
      <c r="M208" s="9">
        <f t="shared" si="29"/>
        <v>945178.76303933375</v>
      </c>
      <c r="N208" s="10">
        <f t="shared" si="34"/>
        <v>2261864.7630393337</v>
      </c>
      <c r="O208" s="9">
        <f t="shared" si="35"/>
        <v>4266949.7630393337</v>
      </c>
    </row>
    <row r="209" spans="1:15">
      <c r="A209" s="69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902777</v>
      </c>
      <c r="J209" s="9">
        <f t="shared" si="27"/>
        <v>979046</v>
      </c>
      <c r="K209" s="10">
        <f t="shared" si="33"/>
        <v>1881823</v>
      </c>
      <c r="L209" s="9">
        <f t="shared" si="28"/>
        <v>1169491</v>
      </c>
      <c r="M209" s="9">
        <f t="shared" si="29"/>
        <v>497108.98646347638</v>
      </c>
      <c r="N209" s="10">
        <f t="shared" si="34"/>
        <v>1666599.9864634764</v>
      </c>
      <c r="O209" s="9">
        <f t="shared" si="35"/>
        <v>3548422.9864634764</v>
      </c>
    </row>
    <row r="210" spans="1:15">
      <c r="A210" s="70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902777</v>
      </c>
      <c r="J210" s="10">
        <f t="shared" si="27"/>
        <v>1226894</v>
      </c>
      <c r="K210" s="10">
        <f t="shared" si="33"/>
        <v>2129671</v>
      </c>
      <c r="L210" s="10">
        <f t="shared" si="28"/>
        <v>7024193</v>
      </c>
      <c r="M210" s="10">
        <f t="shared" si="29"/>
        <v>1322919.0274085596</v>
      </c>
      <c r="N210" s="10">
        <f t="shared" si="34"/>
        <v>8347112.0274085598</v>
      </c>
      <c r="O210" s="10">
        <f t="shared" si="35"/>
        <v>10476783.027408559</v>
      </c>
    </row>
    <row r="211" spans="1:15">
      <c r="A211" s="70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902777</v>
      </c>
      <c r="J211" s="9">
        <f t="shared" si="27"/>
        <v>160307</v>
      </c>
      <c r="K211" s="10">
        <f t="shared" si="33"/>
        <v>1063084</v>
      </c>
      <c r="L211" s="9">
        <f t="shared" si="28"/>
        <v>917333</v>
      </c>
      <c r="M211" s="9">
        <f t="shared" si="29"/>
        <v>229389.33803782874</v>
      </c>
      <c r="N211" s="10">
        <f t="shared" si="34"/>
        <v>1146722.3380378287</v>
      </c>
      <c r="O211" s="9">
        <f t="shared" si="35"/>
        <v>2209806.3380378289</v>
      </c>
    </row>
    <row r="212" spans="1:15">
      <c r="A212" s="70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902777</v>
      </c>
      <c r="J212" s="9">
        <f t="shared" si="27"/>
        <v>99889</v>
      </c>
      <c r="K212" s="10">
        <f t="shared" si="33"/>
        <v>1002666</v>
      </c>
      <c r="L212" s="9">
        <f t="shared" si="28"/>
        <v>571599</v>
      </c>
      <c r="M212" s="9">
        <f t="shared" si="29"/>
        <v>213753.76994420227</v>
      </c>
      <c r="N212" s="10">
        <f t="shared" si="34"/>
        <v>785352.76994420227</v>
      </c>
      <c r="O212" s="9">
        <f t="shared" si="35"/>
        <v>1788018.7699442022</v>
      </c>
    </row>
    <row r="213" spans="1:15">
      <c r="A213" s="70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902777</v>
      </c>
      <c r="J213" s="10">
        <f t="shared" si="27"/>
        <v>517527</v>
      </c>
      <c r="K213" s="10">
        <f t="shared" si="33"/>
        <v>1420304</v>
      </c>
      <c r="L213" s="10">
        <f t="shared" si="28"/>
        <v>1636335</v>
      </c>
      <c r="M213" s="10">
        <f t="shared" si="29"/>
        <v>159250.99254012835</v>
      </c>
      <c r="N213" s="10">
        <f t="shared" si="34"/>
        <v>1795585.9925401283</v>
      </c>
      <c r="O213" s="10">
        <f t="shared" si="35"/>
        <v>3215889.9925401285</v>
      </c>
    </row>
    <row r="214" spans="1:15">
      <c r="A214" s="70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902777</v>
      </c>
      <c r="J214" s="9">
        <f t="shared" si="27"/>
        <v>235500</v>
      </c>
      <c r="K214" s="10">
        <f t="shared" si="33"/>
        <v>1138277</v>
      </c>
      <c r="L214" s="9">
        <f t="shared" si="28"/>
        <v>744466</v>
      </c>
      <c r="M214" s="9">
        <f t="shared" si="29"/>
        <v>181296.88417400082</v>
      </c>
      <c r="N214" s="10">
        <f t="shared" si="34"/>
        <v>925762.88417400082</v>
      </c>
      <c r="O214" s="9">
        <f t="shared" si="35"/>
        <v>2064039.8841740009</v>
      </c>
    </row>
    <row r="215" spans="1:15">
      <c r="A215" s="71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902777</v>
      </c>
      <c r="J215" s="9">
        <f t="shared" si="27"/>
        <v>3102958</v>
      </c>
      <c r="K215" s="10">
        <f t="shared" si="33"/>
        <v>4005735</v>
      </c>
      <c r="L215" s="9">
        <f t="shared" si="28"/>
        <v>11606718</v>
      </c>
      <c r="M215" s="9">
        <f t="shared" si="29"/>
        <v>2394976.8034335081</v>
      </c>
      <c r="N215" s="10">
        <f t="shared" si="34"/>
        <v>14001694.803433508</v>
      </c>
      <c r="O215" s="9">
        <f t="shared" si="35"/>
        <v>18007429.803433508</v>
      </c>
    </row>
    <row r="216" spans="1:15">
      <c r="A216" s="72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902777</v>
      </c>
      <c r="J216" s="9">
        <f t="shared" si="27"/>
        <v>2565365</v>
      </c>
      <c r="K216" s="10">
        <f t="shared" si="33"/>
        <v>3468142</v>
      </c>
      <c r="L216" s="9">
        <f t="shared" si="28"/>
        <v>9595872</v>
      </c>
      <c r="M216" s="9">
        <f t="shared" si="29"/>
        <v>1825514.3299999654</v>
      </c>
      <c r="N216" s="10">
        <f t="shared" si="34"/>
        <v>11421386.329999965</v>
      </c>
      <c r="O216" s="9">
        <f t="shared" si="35"/>
        <v>14889528.329999965</v>
      </c>
    </row>
    <row r="217" spans="1:15">
      <c r="A217" s="72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902777</v>
      </c>
      <c r="J217" s="9">
        <f t="shared" si="27"/>
        <v>2661726</v>
      </c>
      <c r="K217" s="10">
        <f t="shared" si="33"/>
        <v>3564503</v>
      </c>
      <c r="L217" s="9">
        <f t="shared" si="28"/>
        <v>9956512</v>
      </c>
      <c r="M217" s="9">
        <f t="shared" si="29"/>
        <v>1219082.4387029794</v>
      </c>
      <c r="N217" s="10">
        <f t="shared" si="34"/>
        <v>11175594.43870298</v>
      </c>
      <c r="O217" s="9">
        <f t="shared" si="35"/>
        <v>14740097.43870298</v>
      </c>
    </row>
    <row r="218" spans="1:15">
      <c r="A218" s="72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902777</v>
      </c>
      <c r="J218" s="9">
        <f t="shared" si="27"/>
        <v>3513099</v>
      </c>
      <c r="K218" s="10">
        <f t="shared" si="33"/>
        <v>4415876</v>
      </c>
      <c r="L218" s="9">
        <f t="shared" si="28"/>
        <v>13140783</v>
      </c>
      <c r="M218" s="9">
        <f t="shared" si="29"/>
        <v>4034731.8206897066</v>
      </c>
      <c r="N218" s="10">
        <f t="shared" si="34"/>
        <v>17175514.820689708</v>
      </c>
      <c r="O218" s="9">
        <f t="shared" si="35"/>
        <v>21591390.820689708</v>
      </c>
    </row>
    <row r="219" spans="1:15">
      <c r="A219" s="72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902777</v>
      </c>
      <c r="J219" s="9">
        <f t="shared" si="27"/>
        <v>2347505</v>
      </c>
      <c r="K219" s="10">
        <f t="shared" si="33"/>
        <v>3250282</v>
      </c>
      <c r="L219" s="9">
        <f t="shared" si="28"/>
        <v>8780603</v>
      </c>
      <c r="M219" s="9">
        <f t="shared" si="29"/>
        <v>3192433.5616628178</v>
      </c>
      <c r="N219" s="10">
        <f t="shared" si="34"/>
        <v>11973036.561662817</v>
      </c>
      <c r="O219" s="9">
        <f t="shared" si="35"/>
        <v>15223318.561662817</v>
      </c>
    </row>
    <row r="220" spans="1:15">
      <c r="A220" s="72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902777</v>
      </c>
      <c r="J220" s="9">
        <f t="shared" si="27"/>
        <v>2409246</v>
      </c>
      <c r="K220" s="10">
        <f t="shared" si="33"/>
        <v>3312023</v>
      </c>
      <c r="L220" s="9">
        <f t="shared" si="28"/>
        <v>9012058</v>
      </c>
      <c r="M220" s="9">
        <f t="shared" si="29"/>
        <v>1819681.6106841506</v>
      </c>
      <c r="N220" s="10">
        <f t="shared" si="34"/>
        <v>10831739.610684151</v>
      </c>
      <c r="O220" s="9">
        <f t="shared" si="35"/>
        <v>14143762.610684151</v>
      </c>
    </row>
    <row r="221" spans="1:15">
      <c r="A221" s="72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902777</v>
      </c>
      <c r="J221" s="9">
        <f t="shared" si="27"/>
        <v>5258623</v>
      </c>
      <c r="K221" s="10">
        <f t="shared" si="33"/>
        <v>6161400</v>
      </c>
      <c r="L221" s="9">
        <f t="shared" si="28"/>
        <v>19669769</v>
      </c>
      <c r="M221" s="9">
        <f t="shared" si="29"/>
        <v>5700930.9111608295</v>
      </c>
      <c r="N221" s="10">
        <f t="shared" si="34"/>
        <v>25370699.91116083</v>
      </c>
      <c r="O221" s="9">
        <f t="shared" si="35"/>
        <v>31532099.91116083</v>
      </c>
    </row>
    <row r="222" spans="1:15">
      <c r="A222" s="72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902777</v>
      </c>
      <c r="J222" s="9">
        <f t="shared" si="27"/>
        <v>5654652</v>
      </c>
      <c r="K222" s="10">
        <f t="shared" si="33"/>
        <v>6557429</v>
      </c>
      <c r="L222" s="9">
        <f t="shared" si="28"/>
        <v>21151663</v>
      </c>
      <c r="M222" s="9">
        <f t="shared" si="29"/>
        <v>8869626.155598728</v>
      </c>
      <c r="N222" s="10">
        <f t="shared" si="34"/>
        <v>30021289.15559873</v>
      </c>
      <c r="O222" s="9">
        <f t="shared" si="35"/>
        <v>36578718.15559873</v>
      </c>
    </row>
    <row r="223" spans="1:15">
      <c r="A223" s="73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902777</v>
      </c>
      <c r="J223" s="9">
        <f t="shared" si="27"/>
        <v>3381016</v>
      </c>
      <c r="K223" s="10">
        <f t="shared" si="33"/>
        <v>4283793</v>
      </c>
      <c r="L223" s="9">
        <f t="shared" si="28"/>
        <v>12647025</v>
      </c>
      <c r="M223" s="9">
        <f t="shared" si="29"/>
        <v>3737222.6337107592</v>
      </c>
      <c r="N223" s="10">
        <f t="shared" si="34"/>
        <v>16384247.633710759</v>
      </c>
      <c r="O223" s="9">
        <f t="shared" si="35"/>
        <v>20668040.633710757</v>
      </c>
    </row>
    <row r="224" spans="1:15">
      <c r="A224" s="68" t="s">
        <v>250</v>
      </c>
      <c r="B224" s="68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194999832.15000001</v>
      </c>
      <c r="J224" s="5">
        <f t="shared" si="37"/>
        <v>259999899.19999999</v>
      </c>
      <c r="K224" s="17">
        <f t="shared" si="37"/>
        <v>454999731</v>
      </c>
      <c r="L224" s="5">
        <f t="shared" si="37"/>
        <v>519999893.39999998</v>
      </c>
      <c r="M224" s="5">
        <f t="shared" si="37"/>
        <v>195000000.14999992</v>
      </c>
      <c r="N224" s="17">
        <f t="shared" si="37"/>
        <v>714999893</v>
      </c>
      <c r="O224" s="5">
        <f>SUM(O6:O223)</f>
        <v>1169999623.9999998</v>
      </c>
    </row>
    <row r="225" spans="1:15">
      <c r="A225" s="68" t="s">
        <v>251</v>
      </c>
      <c r="B225" s="68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</sheetData>
  <mergeCells count="35">
    <mergeCell ref="A2:B3"/>
    <mergeCell ref="C2:D3"/>
    <mergeCell ref="E2:I2"/>
    <mergeCell ref="A4:O4"/>
    <mergeCell ref="K2:N2"/>
    <mergeCell ref="E3:I3"/>
    <mergeCell ref="K3:N3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177:A181"/>
    <mergeCell ref="A8:A37"/>
    <mergeCell ref="A38:A64"/>
    <mergeCell ref="A65:A90"/>
    <mergeCell ref="A91:A119"/>
    <mergeCell ref="A224:B224"/>
    <mergeCell ref="A225:B225"/>
    <mergeCell ref="A182:A191"/>
    <mergeCell ref="A192:A209"/>
    <mergeCell ref="A210:A212"/>
    <mergeCell ref="A213:A214"/>
    <mergeCell ref="A215:A223"/>
  </mergeCells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&amp;CSimulation pour 2007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27"/>
  <sheetViews>
    <sheetView workbookViewId="0">
      <selection activeCell="A4" sqref="A4:O4"/>
    </sheetView>
  </sheetViews>
  <sheetFormatPr baseColWidth="10" defaultRowHeight="12.75"/>
  <cols>
    <col min="3" max="3" width="9.85546875" customWidth="1"/>
    <col min="4" max="4" width="10.85546875" customWidth="1"/>
    <col min="5" max="8" width="0" hidden="1" customWidth="1"/>
  </cols>
  <sheetData>
    <row r="1" spans="1: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74" t="s">
        <v>0</v>
      </c>
      <c r="B2" s="74"/>
      <c r="C2" s="85">
        <v>100000000</v>
      </c>
      <c r="D2" s="85"/>
      <c r="E2" s="86" t="s">
        <v>1</v>
      </c>
      <c r="F2" s="86"/>
      <c r="G2" s="86"/>
      <c r="H2" s="86"/>
      <c r="I2" s="86"/>
      <c r="J2" s="5">
        <v>216</v>
      </c>
      <c r="K2" s="88" t="s">
        <v>2</v>
      </c>
      <c r="L2" s="88"/>
      <c r="M2" s="88"/>
      <c r="N2" s="88"/>
      <c r="O2" s="5">
        <f>D225</f>
        <v>195</v>
      </c>
    </row>
    <row r="3" spans="1:15">
      <c r="A3" s="74"/>
      <c r="B3" s="74"/>
      <c r="C3" s="85"/>
      <c r="D3" s="85"/>
      <c r="E3" s="86" t="s">
        <v>3</v>
      </c>
      <c r="F3" s="86"/>
      <c r="G3" s="86"/>
      <c r="H3" s="86"/>
      <c r="I3" s="86"/>
      <c r="J3" s="5">
        <f>E224</f>
        <v>1179107</v>
      </c>
      <c r="K3" s="89" t="s">
        <v>4</v>
      </c>
      <c r="L3" s="89"/>
      <c r="M3" s="89"/>
      <c r="N3" s="89"/>
      <c r="O3" s="5">
        <f>C224+D224</f>
        <v>2511759</v>
      </c>
    </row>
    <row r="4" spans="1:15" ht="17.25" customHeight="1">
      <c r="A4" s="87" t="s">
        <v>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>
      <c r="A5" s="78"/>
      <c r="B5" s="80" t="s">
        <v>6</v>
      </c>
      <c r="C5" s="74" t="s">
        <v>7</v>
      </c>
      <c r="D5" s="74"/>
      <c r="E5" s="80" t="s">
        <v>8</v>
      </c>
      <c r="F5" s="80" t="s">
        <v>9</v>
      </c>
      <c r="G5" s="80" t="s">
        <v>10</v>
      </c>
      <c r="H5" s="83" t="s">
        <v>11</v>
      </c>
      <c r="I5" s="75" t="s">
        <v>12</v>
      </c>
      <c r="J5" s="77"/>
      <c r="K5" s="82" t="s">
        <v>13</v>
      </c>
      <c r="L5" s="74" t="s">
        <v>14</v>
      </c>
      <c r="M5" s="74"/>
      <c r="N5" s="82" t="s">
        <v>15</v>
      </c>
      <c r="O5" s="74" t="s">
        <v>16</v>
      </c>
    </row>
    <row r="6" spans="1:15" ht="56.25">
      <c r="A6" s="79"/>
      <c r="B6" s="81"/>
      <c r="C6" s="3" t="s">
        <v>17</v>
      </c>
      <c r="D6" s="3" t="s">
        <v>18</v>
      </c>
      <c r="E6" s="81"/>
      <c r="F6" s="81"/>
      <c r="G6" s="81"/>
      <c r="H6" s="84"/>
      <c r="I6" s="3" t="s">
        <v>19</v>
      </c>
      <c r="J6" s="3" t="s">
        <v>20</v>
      </c>
      <c r="K6" s="82"/>
      <c r="L6" s="3" t="s">
        <v>21</v>
      </c>
      <c r="M6" s="3" t="s">
        <v>22</v>
      </c>
      <c r="N6" s="82"/>
      <c r="O6" s="74"/>
    </row>
    <row r="7" spans="1:15">
      <c r="A7" s="6"/>
      <c r="B7" s="75" t="s">
        <v>23</v>
      </c>
      <c r="C7" s="76"/>
      <c r="D7" s="76"/>
      <c r="E7" s="76"/>
      <c r="F7" s="76"/>
      <c r="G7" s="77"/>
      <c r="H7" s="4"/>
      <c r="I7" s="7">
        <v>0.15</v>
      </c>
      <c r="J7" s="7">
        <v>0.2</v>
      </c>
      <c r="K7" s="7"/>
      <c r="L7" s="8">
        <v>0.4</v>
      </c>
      <c r="M7" s="8">
        <v>0.15</v>
      </c>
      <c r="N7" s="9"/>
      <c r="O7" s="9"/>
    </row>
    <row r="8" spans="1:15">
      <c r="A8" s="69" t="s">
        <v>24</v>
      </c>
      <c r="B8" s="10" t="s">
        <v>25</v>
      </c>
      <c r="C8" s="10">
        <v>13759</v>
      </c>
      <c r="D8" s="10"/>
      <c r="E8" s="10">
        <v>4196</v>
      </c>
      <c r="F8" s="10">
        <v>61</v>
      </c>
      <c r="G8" s="11">
        <f>F8/(C8+D8)*1000</f>
        <v>4.4334617341376559</v>
      </c>
      <c r="H8" s="11">
        <f>G$224/G8*(C8+D8)</f>
        <v>7964.4582569361173</v>
      </c>
      <c r="I8" s="10">
        <f>ROUNDDOWN(C$2*I$7/J$2,0)</f>
        <v>69444</v>
      </c>
      <c r="J8" s="10">
        <f t="shared" ref="J8:J71" si="0">ROUNDDOWN(C$2*J$7/J$3*(E8),0)</f>
        <v>71172</v>
      </c>
      <c r="K8" s="10">
        <f>J8+I8</f>
        <v>140616</v>
      </c>
      <c r="L8" s="10">
        <f t="shared" ref="L8:L71" si="1">ROUNDDOWN(C$2*L$7/O$3*(C8+D8),0)</f>
        <v>219113</v>
      </c>
      <c r="M8" s="10">
        <f t="shared" ref="M8:M71" si="2">C$2*M$7*H8/H$224</f>
        <v>33469.677531442438</v>
      </c>
      <c r="N8" s="10">
        <f>M8+L8</f>
        <v>252582.67753144243</v>
      </c>
      <c r="O8" s="10">
        <f>N8+K8</f>
        <v>393198.67753144243</v>
      </c>
    </row>
    <row r="9" spans="1:15">
      <c r="A9" s="69"/>
      <c r="B9" s="9" t="s">
        <v>26</v>
      </c>
      <c r="C9" s="9"/>
      <c r="D9" s="9">
        <v>7125</v>
      </c>
      <c r="E9" s="9">
        <v>2173</v>
      </c>
      <c r="F9" s="9">
        <v>14</v>
      </c>
      <c r="G9" s="12">
        <f t="shared" ref="G9:G72" si="3">F9/(C9+D9)*1000</f>
        <v>1.9649122807017545</v>
      </c>
      <c r="H9" s="12">
        <f t="shared" ref="H9:H72" si="4">G$224/G9*(C9+D9)</f>
        <v>9305.8068853057048</v>
      </c>
      <c r="I9" s="10">
        <f t="shared" ref="I9:I72" si="5">ROUNDDOWN(C$2*I$7/J$2,0)</f>
        <v>69444</v>
      </c>
      <c r="J9" s="9">
        <f t="shared" si="0"/>
        <v>36858</v>
      </c>
      <c r="K9" s="10">
        <f t="shared" ref="K9:K72" si="6">J9+I9</f>
        <v>106302</v>
      </c>
      <c r="L9" s="9">
        <f t="shared" si="1"/>
        <v>113466</v>
      </c>
      <c r="M9" s="9">
        <f t="shared" si="2"/>
        <v>39106.533749462644</v>
      </c>
      <c r="N9" s="10">
        <f t="shared" ref="N9:N72" si="7">M9+L9</f>
        <v>152572.53374946263</v>
      </c>
      <c r="O9" s="9">
        <f t="shared" ref="O9:O72" si="8">N9+K9</f>
        <v>258874.53374946263</v>
      </c>
    </row>
    <row r="10" spans="1:15">
      <c r="A10" s="69"/>
      <c r="B10" s="9" t="s">
        <v>27</v>
      </c>
      <c r="C10" s="9"/>
      <c r="D10" s="9">
        <v>3012</v>
      </c>
      <c r="E10" s="9">
        <v>919</v>
      </c>
      <c r="F10" s="9">
        <v>2</v>
      </c>
      <c r="G10" s="12">
        <f t="shared" si="3"/>
        <v>0.66401062416998669</v>
      </c>
      <c r="H10" s="12">
        <f t="shared" si="4"/>
        <v>11641.053187029489</v>
      </c>
      <c r="I10" s="10">
        <f t="shared" si="5"/>
        <v>69444</v>
      </c>
      <c r="J10" s="9">
        <f t="shared" si="0"/>
        <v>15588</v>
      </c>
      <c r="K10" s="10">
        <f t="shared" si="6"/>
        <v>85032</v>
      </c>
      <c r="L10" s="9">
        <f t="shared" si="1"/>
        <v>47966</v>
      </c>
      <c r="M10" s="9">
        <f t="shared" si="2"/>
        <v>48920.125352773561</v>
      </c>
      <c r="N10" s="10">
        <f t="shared" si="7"/>
        <v>96886.125352773553</v>
      </c>
      <c r="O10" s="9">
        <f t="shared" si="8"/>
        <v>181918.12535277355</v>
      </c>
    </row>
    <row r="11" spans="1:15">
      <c r="A11" s="69"/>
      <c r="B11" s="9" t="s">
        <v>28</v>
      </c>
      <c r="C11" s="9"/>
      <c r="D11" s="9">
        <v>3147</v>
      </c>
      <c r="E11" s="9">
        <v>960</v>
      </c>
      <c r="F11" s="9">
        <v>7</v>
      </c>
      <c r="G11" s="12">
        <f t="shared" si="3"/>
        <v>2.2243406418811569</v>
      </c>
      <c r="H11" s="12">
        <f t="shared" si="4"/>
        <v>3630.8455897696736</v>
      </c>
      <c r="I11" s="10">
        <f t="shared" si="5"/>
        <v>69444</v>
      </c>
      <c r="J11" s="9">
        <f t="shared" si="0"/>
        <v>16283</v>
      </c>
      <c r="K11" s="10">
        <f t="shared" si="6"/>
        <v>85727</v>
      </c>
      <c r="L11" s="9">
        <f t="shared" si="1"/>
        <v>50116</v>
      </c>
      <c r="M11" s="9">
        <f t="shared" si="2"/>
        <v>15258.191723237209</v>
      </c>
      <c r="N11" s="10">
        <f t="shared" si="7"/>
        <v>65374.191723237207</v>
      </c>
      <c r="O11" s="9">
        <f t="shared" si="8"/>
        <v>151101.19172323722</v>
      </c>
    </row>
    <row r="12" spans="1:15">
      <c r="A12" s="69"/>
      <c r="B12" s="9" t="s">
        <v>29</v>
      </c>
      <c r="C12" s="9"/>
      <c r="D12" s="9">
        <v>7460</v>
      </c>
      <c r="E12" s="9">
        <v>2275</v>
      </c>
      <c r="F12" s="9">
        <v>7</v>
      </c>
      <c r="G12" s="12">
        <f t="shared" si="3"/>
        <v>0.93833780160857916</v>
      </c>
      <c r="H12" s="12">
        <f t="shared" si="4"/>
        <v>20402.902257512989</v>
      </c>
      <c r="I12" s="10">
        <f t="shared" si="5"/>
        <v>69444</v>
      </c>
      <c r="J12" s="9">
        <f t="shared" si="0"/>
        <v>38588</v>
      </c>
      <c r="K12" s="10">
        <f t="shared" si="6"/>
        <v>108032</v>
      </c>
      <c r="L12" s="9">
        <f t="shared" si="1"/>
        <v>118801</v>
      </c>
      <c r="M12" s="9">
        <f t="shared" si="2"/>
        <v>85740.741835113629</v>
      </c>
      <c r="N12" s="10">
        <f t="shared" si="7"/>
        <v>204541.74183511361</v>
      </c>
      <c r="O12" s="9">
        <f t="shared" si="8"/>
        <v>312573.74183511361</v>
      </c>
    </row>
    <row r="13" spans="1:15">
      <c r="A13" s="69"/>
      <c r="B13" s="9" t="s">
        <v>30</v>
      </c>
      <c r="C13" s="9"/>
      <c r="D13" s="9">
        <v>5677</v>
      </c>
      <c r="E13" s="9">
        <v>1731</v>
      </c>
      <c r="F13" s="9">
        <v>7</v>
      </c>
      <c r="G13" s="12">
        <f t="shared" si="3"/>
        <v>1.2330456226880395</v>
      </c>
      <c r="H13" s="12">
        <f t="shared" si="4"/>
        <v>11815.499401813628</v>
      </c>
      <c r="I13" s="10">
        <f t="shared" si="5"/>
        <v>69444</v>
      </c>
      <c r="J13" s="9">
        <f t="shared" si="0"/>
        <v>29361</v>
      </c>
      <c r="K13" s="10">
        <f t="shared" si="6"/>
        <v>98805</v>
      </c>
      <c r="L13" s="9">
        <f t="shared" si="1"/>
        <v>90406</v>
      </c>
      <c r="M13" s="9">
        <f t="shared" si="2"/>
        <v>49653.214580822569</v>
      </c>
      <c r="N13" s="10">
        <f t="shared" si="7"/>
        <v>140059.21458082256</v>
      </c>
      <c r="O13" s="9">
        <f t="shared" si="8"/>
        <v>238864.21458082256</v>
      </c>
    </row>
    <row r="14" spans="1:15">
      <c r="A14" s="69"/>
      <c r="B14" s="9" t="s">
        <v>31</v>
      </c>
      <c r="C14" s="9"/>
      <c r="D14" s="9">
        <v>4401</v>
      </c>
      <c r="E14" s="9">
        <v>1342</v>
      </c>
      <c r="F14" s="9">
        <v>6</v>
      </c>
      <c r="G14" s="12">
        <f t="shared" si="3"/>
        <v>1.3633265167007498</v>
      </c>
      <c r="H14" s="12">
        <f t="shared" si="4"/>
        <v>8284.4526648456322</v>
      </c>
      <c r="I14" s="10">
        <f t="shared" si="5"/>
        <v>69444</v>
      </c>
      <c r="J14" s="9">
        <f t="shared" si="0"/>
        <v>22762</v>
      </c>
      <c r="K14" s="10">
        <f t="shared" si="6"/>
        <v>92206</v>
      </c>
      <c r="L14" s="9">
        <f t="shared" si="1"/>
        <v>70086</v>
      </c>
      <c r="M14" s="9">
        <f t="shared" si="2"/>
        <v>34814.415528564721</v>
      </c>
      <c r="N14" s="10">
        <f t="shared" si="7"/>
        <v>104900.41552856471</v>
      </c>
      <c r="O14" s="9">
        <f t="shared" si="8"/>
        <v>197106.41552856471</v>
      </c>
    </row>
    <row r="15" spans="1:15">
      <c r="A15" s="69"/>
      <c r="B15" s="9" t="s">
        <v>32</v>
      </c>
      <c r="C15" s="9"/>
      <c r="D15" s="9">
        <v>4248</v>
      </c>
      <c r="E15" s="9">
        <v>1296</v>
      </c>
      <c r="F15" s="9">
        <v>14</v>
      </c>
      <c r="G15" s="12">
        <f t="shared" si="3"/>
        <v>3.2956685499058382</v>
      </c>
      <c r="H15" s="12">
        <f t="shared" si="4"/>
        <v>3307.9071787653875</v>
      </c>
      <c r="I15" s="10">
        <f t="shared" si="5"/>
        <v>69444</v>
      </c>
      <c r="J15" s="9">
        <f t="shared" si="0"/>
        <v>21982</v>
      </c>
      <c r="K15" s="10">
        <f t="shared" si="6"/>
        <v>91426</v>
      </c>
      <c r="L15" s="9">
        <f t="shared" si="1"/>
        <v>67649</v>
      </c>
      <c r="M15" s="9">
        <f t="shared" si="2"/>
        <v>13901.081907335192</v>
      </c>
      <c r="N15" s="10">
        <f t="shared" si="7"/>
        <v>81550.081907335189</v>
      </c>
      <c r="O15" s="9">
        <f t="shared" si="8"/>
        <v>172976.0819073352</v>
      </c>
    </row>
    <row r="16" spans="1:15">
      <c r="A16" s="69"/>
      <c r="B16" s="9" t="s">
        <v>33</v>
      </c>
      <c r="C16" s="9"/>
      <c r="D16" s="9">
        <v>2545</v>
      </c>
      <c r="E16" s="9">
        <v>776</v>
      </c>
      <c r="F16" s="9">
        <v>8</v>
      </c>
      <c r="G16" s="12">
        <f t="shared" si="3"/>
        <v>3.1434184675834969</v>
      </c>
      <c r="H16" s="12">
        <f t="shared" si="4"/>
        <v>2077.772148422679</v>
      </c>
      <c r="I16" s="10">
        <f t="shared" si="5"/>
        <v>69444</v>
      </c>
      <c r="J16" s="9">
        <f t="shared" si="0"/>
        <v>13162</v>
      </c>
      <c r="K16" s="10">
        <f t="shared" si="6"/>
        <v>82606</v>
      </c>
      <c r="L16" s="9">
        <f t="shared" si="1"/>
        <v>40529</v>
      </c>
      <c r="M16" s="9">
        <f t="shared" si="2"/>
        <v>8731.5874536671854</v>
      </c>
      <c r="N16" s="10">
        <f t="shared" si="7"/>
        <v>49260.587453667184</v>
      </c>
      <c r="O16" s="9">
        <f t="shared" si="8"/>
        <v>131866.58745366719</v>
      </c>
    </row>
    <row r="17" spans="1:15">
      <c r="A17" s="69"/>
      <c r="B17" s="9" t="s">
        <v>34</v>
      </c>
      <c r="C17" s="9"/>
      <c r="D17" s="9">
        <v>12003</v>
      </c>
      <c r="E17" s="9">
        <v>3661</v>
      </c>
      <c r="F17" s="9">
        <v>15</v>
      </c>
      <c r="G17" s="12">
        <f t="shared" si="3"/>
        <v>1.2496875781054737</v>
      </c>
      <c r="H17" s="12">
        <f t="shared" si="4"/>
        <v>24649.078461588073</v>
      </c>
      <c r="I17" s="10">
        <f t="shared" si="5"/>
        <v>69444</v>
      </c>
      <c r="J17" s="9">
        <f t="shared" si="0"/>
        <v>62097</v>
      </c>
      <c r="K17" s="10">
        <f t="shared" si="6"/>
        <v>131541</v>
      </c>
      <c r="L17" s="9">
        <f t="shared" si="1"/>
        <v>191148</v>
      </c>
      <c r="M17" s="9">
        <f t="shared" si="2"/>
        <v>103584.78642763931</v>
      </c>
      <c r="N17" s="10">
        <f t="shared" si="7"/>
        <v>294732.78642763931</v>
      </c>
      <c r="O17" s="9">
        <f t="shared" si="8"/>
        <v>426273.78642763931</v>
      </c>
    </row>
    <row r="18" spans="1:15">
      <c r="A18" s="69"/>
      <c r="B18" s="9" t="s">
        <v>35</v>
      </c>
      <c r="C18" s="9"/>
      <c r="D18" s="9">
        <v>5037</v>
      </c>
      <c r="E18" s="9">
        <v>1538</v>
      </c>
      <c r="F18" s="9">
        <v>17</v>
      </c>
      <c r="G18" s="12">
        <f t="shared" si="3"/>
        <v>3.3750248163589438</v>
      </c>
      <c r="H18" s="12">
        <f t="shared" si="4"/>
        <v>3830.0753182975618</v>
      </c>
      <c r="I18" s="10">
        <f t="shared" si="5"/>
        <v>69444</v>
      </c>
      <c r="J18" s="9">
        <f t="shared" si="0"/>
        <v>26087</v>
      </c>
      <c r="K18" s="10">
        <f t="shared" si="6"/>
        <v>95531</v>
      </c>
      <c r="L18" s="9">
        <f t="shared" si="1"/>
        <v>80214</v>
      </c>
      <c r="M18" s="9">
        <f t="shared" si="2"/>
        <v>16095.430685811725</v>
      </c>
      <c r="N18" s="10">
        <f t="shared" si="7"/>
        <v>96309.43068581172</v>
      </c>
      <c r="O18" s="9">
        <f t="shared" si="8"/>
        <v>191840.43068581173</v>
      </c>
    </row>
    <row r="19" spans="1:15">
      <c r="A19" s="69"/>
      <c r="B19" s="9" t="s">
        <v>36</v>
      </c>
      <c r="C19" s="9"/>
      <c r="D19" s="9">
        <v>36007</v>
      </c>
      <c r="E19" s="9">
        <v>10982</v>
      </c>
      <c r="F19" s="9">
        <v>22</v>
      </c>
      <c r="G19" s="12">
        <f t="shared" si="3"/>
        <v>0.61099230705140661</v>
      </c>
      <c r="H19" s="12">
        <f t="shared" si="4"/>
        <v>151238.90721880563</v>
      </c>
      <c r="I19" s="10">
        <f t="shared" si="5"/>
        <v>69444</v>
      </c>
      <c r="J19" s="9">
        <f t="shared" si="0"/>
        <v>186276</v>
      </c>
      <c r="K19" s="10">
        <f t="shared" si="6"/>
        <v>255720</v>
      </c>
      <c r="L19" s="9">
        <f t="shared" si="1"/>
        <v>573414</v>
      </c>
      <c r="M19" s="9">
        <f t="shared" si="2"/>
        <v>635563.31033725047</v>
      </c>
      <c r="N19" s="10">
        <f t="shared" si="7"/>
        <v>1208977.3103372506</v>
      </c>
      <c r="O19" s="9">
        <f t="shared" si="8"/>
        <v>1464697.3103372506</v>
      </c>
    </row>
    <row r="20" spans="1:15">
      <c r="A20" s="69"/>
      <c r="B20" s="9" t="s">
        <v>37</v>
      </c>
      <c r="C20" s="9"/>
      <c r="D20" s="9">
        <v>29045</v>
      </c>
      <c r="E20" s="9">
        <v>8859</v>
      </c>
      <c r="F20" s="9">
        <v>16</v>
      </c>
      <c r="G20" s="12">
        <f t="shared" si="3"/>
        <v>0.55086934067825788</v>
      </c>
      <c r="H20" s="12">
        <f t="shared" si="4"/>
        <v>135311.62606439349</v>
      </c>
      <c r="I20" s="10">
        <f t="shared" si="5"/>
        <v>69444</v>
      </c>
      <c r="J20" s="9">
        <f t="shared" si="0"/>
        <v>150266</v>
      </c>
      <c r="K20" s="10">
        <f t="shared" si="6"/>
        <v>219710</v>
      </c>
      <c r="L20" s="9">
        <f t="shared" si="1"/>
        <v>462544</v>
      </c>
      <c r="M20" s="9">
        <f t="shared" si="2"/>
        <v>568630.82767572824</v>
      </c>
      <c r="N20" s="10">
        <f t="shared" si="7"/>
        <v>1031174.8276757282</v>
      </c>
      <c r="O20" s="9">
        <f t="shared" si="8"/>
        <v>1250884.8276757281</v>
      </c>
    </row>
    <row r="21" spans="1:15">
      <c r="A21" s="69"/>
      <c r="B21" s="9" t="s">
        <v>38</v>
      </c>
      <c r="C21" s="9"/>
      <c r="D21" s="9">
        <v>7856</v>
      </c>
      <c r="E21" s="9">
        <v>2396</v>
      </c>
      <c r="F21" s="9">
        <v>11</v>
      </c>
      <c r="G21" s="12">
        <f t="shared" si="3"/>
        <v>1.4002036659877799</v>
      </c>
      <c r="H21" s="12">
        <f t="shared" si="4"/>
        <v>14398.677299852414</v>
      </c>
      <c r="I21" s="10">
        <f t="shared" si="5"/>
        <v>69444</v>
      </c>
      <c r="J21" s="9">
        <f t="shared" si="0"/>
        <v>40640</v>
      </c>
      <c r="K21" s="10">
        <f t="shared" si="6"/>
        <v>110084</v>
      </c>
      <c r="L21" s="9">
        <f t="shared" si="1"/>
        <v>125107</v>
      </c>
      <c r="M21" s="9">
        <f t="shared" si="2"/>
        <v>60508.708886215216</v>
      </c>
      <c r="N21" s="10">
        <f t="shared" si="7"/>
        <v>185615.70888621523</v>
      </c>
      <c r="O21" s="9">
        <f t="shared" si="8"/>
        <v>295699.70888621523</v>
      </c>
    </row>
    <row r="22" spans="1:15">
      <c r="A22" s="69"/>
      <c r="B22" s="9" t="s">
        <v>39</v>
      </c>
      <c r="C22" s="9"/>
      <c r="D22" s="9">
        <v>10982</v>
      </c>
      <c r="E22" s="9">
        <v>3350</v>
      </c>
      <c r="F22" s="9">
        <v>4</v>
      </c>
      <c r="G22" s="12">
        <f t="shared" si="3"/>
        <v>0.36423238025860494</v>
      </c>
      <c r="H22" s="12">
        <f t="shared" si="4"/>
        <v>77377.593999265067</v>
      </c>
      <c r="I22" s="10">
        <f t="shared" si="5"/>
        <v>69444</v>
      </c>
      <c r="J22" s="9">
        <f t="shared" si="0"/>
        <v>56822</v>
      </c>
      <c r="K22" s="10">
        <f t="shared" si="6"/>
        <v>126266</v>
      </c>
      <c r="L22" s="9">
        <f t="shared" si="1"/>
        <v>174889</v>
      </c>
      <c r="M22" s="9">
        <f t="shared" si="2"/>
        <v>325170.02861542528</v>
      </c>
      <c r="N22" s="10">
        <f t="shared" si="7"/>
        <v>500059.02861542528</v>
      </c>
      <c r="O22" s="9">
        <f t="shared" si="8"/>
        <v>626325.02861542534</v>
      </c>
    </row>
    <row r="23" spans="1:15">
      <c r="A23" s="69"/>
      <c r="B23" s="9" t="s">
        <v>40</v>
      </c>
      <c r="C23" s="9"/>
      <c r="D23" s="9">
        <v>7612</v>
      </c>
      <c r="E23" s="9">
        <v>2322</v>
      </c>
      <c r="F23" s="5">
        <v>1</v>
      </c>
      <c r="G23" s="12">
        <f t="shared" si="3"/>
        <v>0.13137151865475563</v>
      </c>
      <c r="H23" s="12">
        <f t="shared" si="4"/>
        <v>148699.63186117777</v>
      </c>
      <c r="I23" s="10">
        <f t="shared" si="5"/>
        <v>69444</v>
      </c>
      <c r="J23" s="9">
        <f t="shared" si="0"/>
        <v>39385</v>
      </c>
      <c r="K23" s="10">
        <f t="shared" si="6"/>
        <v>108829</v>
      </c>
      <c r="L23" s="9">
        <f t="shared" si="1"/>
        <v>121221</v>
      </c>
      <c r="M23" s="9">
        <f t="shared" si="2"/>
        <v>624892.31117552752</v>
      </c>
      <c r="N23" s="10">
        <f t="shared" si="7"/>
        <v>746113.31117552752</v>
      </c>
      <c r="O23" s="9">
        <f t="shared" si="8"/>
        <v>854942.31117552752</v>
      </c>
    </row>
    <row r="24" spans="1:15">
      <c r="A24" s="69"/>
      <c r="B24" s="9" t="s">
        <v>41</v>
      </c>
      <c r="C24" s="9"/>
      <c r="D24" s="9">
        <v>9284</v>
      </c>
      <c r="E24" s="9">
        <v>2832</v>
      </c>
      <c r="F24" s="9">
        <v>9</v>
      </c>
      <c r="G24" s="12">
        <f t="shared" si="3"/>
        <v>0.96940973718224899</v>
      </c>
      <c r="H24" s="12">
        <f t="shared" si="4"/>
        <v>24577.634884380055</v>
      </c>
      <c r="I24" s="10">
        <f t="shared" si="5"/>
        <v>69444</v>
      </c>
      <c r="J24" s="9">
        <f t="shared" si="0"/>
        <v>48036</v>
      </c>
      <c r="K24" s="10">
        <f t="shared" si="6"/>
        <v>117480</v>
      </c>
      <c r="L24" s="9">
        <f t="shared" si="1"/>
        <v>147848</v>
      </c>
      <c r="M24" s="9">
        <f t="shared" si="2"/>
        <v>103284.55339060095</v>
      </c>
      <c r="N24" s="10">
        <f t="shared" si="7"/>
        <v>251132.55339060095</v>
      </c>
      <c r="O24" s="9">
        <f t="shared" si="8"/>
        <v>368612.55339060095</v>
      </c>
    </row>
    <row r="25" spans="1:15">
      <c r="A25" s="69"/>
      <c r="B25" s="9" t="s">
        <v>42</v>
      </c>
      <c r="C25" s="9"/>
      <c r="D25" s="9">
        <v>10862</v>
      </c>
      <c r="E25" s="9">
        <v>3313</v>
      </c>
      <c r="F25" s="9">
        <v>29</v>
      </c>
      <c r="G25" s="12">
        <f t="shared" si="3"/>
        <v>2.6698582213220403</v>
      </c>
      <c r="H25" s="12">
        <f t="shared" si="4"/>
        <v>10440.803761276733</v>
      </c>
      <c r="I25" s="10">
        <f t="shared" si="5"/>
        <v>69444</v>
      </c>
      <c r="J25" s="9">
        <f t="shared" si="0"/>
        <v>56195</v>
      </c>
      <c r="K25" s="10">
        <f t="shared" si="6"/>
        <v>125639</v>
      </c>
      <c r="L25" s="9">
        <f t="shared" si="1"/>
        <v>172978</v>
      </c>
      <c r="M25" s="9">
        <f t="shared" si="2"/>
        <v>43876.22155652244</v>
      </c>
      <c r="N25" s="10">
        <f t="shared" si="7"/>
        <v>216854.22155652245</v>
      </c>
      <c r="O25" s="9">
        <f t="shared" si="8"/>
        <v>342493.22155652242</v>
      </c>
    </row>
    <row r="26" spans="1:15">
      <c r="A26" s="69"/>
      <c r="B26" s="9" t="s">
        <v>43</v>
      </c>
      <c r="C26" s="9"/>
      <c r="D26" s="9">
        <v>6873</v>
      </c>
      <c r="E26" s="9">
        <v>2096</v>
      </c>
      <c r="F26" s="9">
        <v>9</v>
      </c>
      <c r="G26" s="12">
        <f t="shared" si="3"/>
        <v>1.3094718463553032</v>
      </c>
      <c r="H26" s="12">
        <f t="shared" si="4"/>
        <v>13469.84233996972</v>
      </c>
      <c r="I26" s="10">
        <f t="shared" si="5"/>
        <v>69444</v>
      </c>
      <c r="J26" s="9">
        <f t="shared" si="0"/>
        <v>35552</v>
      </c>
      <c r="K26" s="10">
        <f t="shared" si="6"/>
        <v>104996</v>
      </c>
      <c r="L26" s="9">
        <f t="shared" si="1"/>
        <v>109453</v>
      </c>
      <c r="M26" s="9">
        <f t="shared" si="2"/>
        <v>56605.391725863461</v>
      </c>
      <c r="N26" s="10">
        <f t="shared" si="7"/>
        <v>166058.39172586345</v>
      </c>
      <c r="O26" s="9">
        <f t="shared" si="8"/>
        <v>271054.39172586345</v>
      </c>
    </row>
    <row r="27" spans="1:15">
      <c r="A27" s="69"/>
      <c r="B27" s="9" t="s">
        <v>44</v>
      </c>
      <c r="C27" s="9"/>
      <c r="D27" s="9">
        <v>6427</v>
      </c>
      <c r="E27" s="9">
        <v>1960</v>
      </c>
      <c r="F27" s="9">
        <v>8</v>
      </c>
      <c r="G27" s="12">
        <f t="shared" si="3"/>
        <v>1.2447487163528863</v>
      </c>
      <c r="H27" s="12">
        <f t="shared" si="4"/>
        <v>13250.703826183164</v>
      </c>
      <c r="I27" s="10">
        <f t="shared" si="5"/>
        <v>69444</v>
      </c>
      <c r="J27" s="9">
        <f t="shared" si="0"/>
        <v>33245</v>
      </c>
      <c r="K27" s="10">
        <f t="shared" si="6"/>
        <v>102689</v>
      </c>
      <c r="L27" s="9">
        <f t="shared" si="1"/>
        <v>102350</v>
      </c>
      <c r="M27" s="9">
        <f t="shared" si="2"/>
        <v>55684.488488688716</v>
      </c>
      <c r="N27" s="10">
        <f t="shared" si="7"/>
        <v>158034.48848868872</v>
      </c>
      <c r="O27" s="9">
        <f t="shared" si="8"/>
        <v>260723.48848868872</v>
      </c>
    </row>
    <row r="28" spans="1:15">
      <c r="A28" s="69"/>
      <c r="B28" s="9" t="s">
        <v>45</v>
      </c>
      <c r="C28" s="9"/>
      <c r="D28" s="9">
        <v>4466</v>
      </c>
      <c r="E28" s="9">
        <v>1362</v>
      </c>
      <c r="F28" s="9">
        <v>4</v>
      </c>
      <c r="G28" s="12">
        <f t="shared" si="3"/>
        <v>0.8956560680698612</v>
      </c>
      <c r="H28" s="12">
        <f t="shared" si="4"/>
        <v>12796.458137106307</v>
      </c>
      <c r="I28" s="10">
        <f t="shared" si="5"/>
        <v>69444</v>
      </c>
      <c r="J28" s="9">
        <f t="shared" si="0"/>
        <v>23102</v>
      </c>
      <c r="K28" s="10">
        <f t="shared" si="6"/>
        <v>92546</v>
      </c>
      <c r="L28" s="9">
        <f t="shared" si="1"/>
        <v>71121</v>
      </c>
      <c r="M28" s="9">
        <f t="shared" si="2"/>
        <v>53775.575635738569</v>
      </c>
      <c r="N28" s="10">
        <f t="shared" si="7"/>
        <v>124896.57563573857</v>
      </c>
      <c r="O28" s="9">
        <f t="shared" si="8"/>
        <v>217442.57563573855</v>
      </c>
    </row>
    <row r="29" spans="1:15">
      <c r="A29" s="69"/>
      <c r="B29" s="9" t="s">
        <v>46</v>
      </c>
      <c r="C29" s="9"/>
      <c r="D29" s="9">
        <v>5070</v>
      </c>
      <c r="E29" s="9">
        <v>1546</v>
      </c>
      <c r="F29" s="9">
        <v>3</v>
      </c>
      <c r="G29" s="12">
        <f t="shared" si="3"/>
        <v>0.59171597633136097</v>
      </c>
      <c r="H29" s="12">
        <f t="shared" si="4"/>
        <v>21989.076897903022</v>
      </c>
      <c r="I29" s="10">
        <f t="shared" si="5"/>
        <v>69444</v>
      </c>
      <c r="J29" s="9">
        <f t="shared" si="0"/>
        <v>26223</v>
      </c>
      <c r="K29" s="10">
        <f t="shared" si="6"/>
        <v>95667</v>
      </c>
      <c r="L29" s="9">
        <f t="shared" si="1"/>
        <v>80740</v>
      </c>
      <c r="M29" s="9">
        <f t="shared" si="2"/>
        <v>92406.449910885378</v>
      </c>
      <c r="N29" s="10">
        <f t="shared" si="7"/>
        <v>173146.44991088536</v>
      </c>
      <c r="O29" s="9">
        <f t="shared" si="8"/>
        <v>268813.44991088536</v>
      </c>
    </row>
    <row r="30" spans="1:15">
      <c r="A30" s="69"/>
      <c r="B30" s="9" t="s">
        <v>47</v>
      </c>
      <c r="C30" s="9"/>
      <c r="D30" s="9">
        <v>4564</v>
      </c>
      <c r="E30" s="9">
        <v>1392</v>
      </c>
      <c r="F30" s="9">
        <v>5</v>
      </c>
      <c r="G30" s="12">
        <f t="shared" si="3"/>
        <v>1.0955302366345312</v>
      </c>
      <c r="H30" s="12">
        <f t="shared" si="4"/>
        <v>10691.375949364568</v>
      </c>
      <c r="I30" s="10">
        <f t="shared" si="5"/>
        <v>69444</v>
      </c>
      <c r="J30" s="9">
        <f t="shared" si="0"/>
        <v>23611</v>
      </c>
      <c r="K30" s="10">
        <f t="shared" si="6"/>
        <v>93055</v>
      </c>
      <c r="L30" s="9">
        <f t="shared" si="1"/>
        <v>72682</v>
      </c>
      <c r="M30" s="9">
        <f t="shared" si="2"/>
        <v>44929.221027810279</v>
      </c>
      <c r="N30" s="10">
        <f t="shared" si="7"/>
        <v>117611.22102781027</v>
      </c>
      <c r="O30" s="9">
        <f t="shared" si="8"/>
        <v>210666.22102781027</v>
      </c>
    </row>
    <row r="31" spans="1:15">
      <c r="A31" s="69"/>
      <c r="B31" s="9" t="s">
        <v>48</v>
      </c>
      <c r="C31" s="9"/>
      <c r="D31" s="9">
        <v>5838</v>
      </c>
      <c r="E31" s="9">
        <v>1781</v>
      </c>
      <c r="F31" s="9">
        <v>11</v>
      </c>
      <c r="G31" s="12">
        <f t="shared" si="3"/>
        <v>1.8842069201781431</v>
      </c>
      <c r="H31" s="12">
        <f t="shared" si="4"/>
        <v>7951.477424386655</v>
      </c>
      <c r="I31" s="10">
        <f t="shared" si="5"/>
        <v>69444</v>
      </c>
      <c r="J31" s="9">
        <f t="shared" si="0"/>
        <v>30209</v>
      </c>
      <c r="K31" s="10">
        <f t="shared" si="6"/>
        <v>99653</v>
      </c>
      <c r="L31" s="9">
        <f t="shared" si="1"/>
        <v>92970</v>
      </c>
      <c r="M31" s="9">
        <f t="shared" si="2"/>
        <v>33415.127144522929</v>
      </c>
      <c r="N31" s="10">
        <f t="shared" si="7"/>
        <v>126385.12714452294</v>
      </c>
      <c r="O31" s="9">
        <f t="shared" si="8"/>
        <v>226038.12714452294</v>
      </c>
    </row>
    <row r="32" spans="1:15">
      <c r="A32" s="69"/>
      <c r="B32" s="9" t="s">
        <v>49</v>
      </c>
      <c r="C32" s="9"/>
      <c r="D32" s="9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>G$224/G32*(C32+D32)</f>
        <v>10088.947042026459</v>
      </c>
      <c r="I32" s="10">
        <f t="shared" si="5"/>
        <v>69444</v>
      </c>
      <c r="J32" s="9">
        <f t="shared" si="0"/>
        <v>58925</v>
      </c>
      <c r="K32" s="10">
        <f t="shared" si="6"/>
        <v>128369</v>
      </c>
      <c r="L32" s="9">
        <f t="shared" si="1"/>
        <v>181386</v>
      </c>
      <c r="M32" s="9">
        <f t="shared" si="2"/>
        <v>42397.586029702776</v>
      </c>
      <c r="N32" s="10">
        <f t="shared" si="7"/>
        <v>223783.58602970277</v>
      </c>
      <c r="O32" s="9">
        <f t="shared" si="8"/>
        <v>352152.5860297028</v>
      </c>
    </row>
    <row r="33" spans="1:15">
      <c r="A33" s="69"/>
      <c r="B33" s="9" t="s">
        <v>50</v>
      </c>
      <c r="C33" s="9"/>
      <c r="D33" s="9">
        <v>14904</v>
      </c>
      <c r="E33" s="9">
        <v>4546</v>
      </c>
      <c r="F33" s="9">
        <v>38</v>
      </c>
      <c r="G33" s="12">
        <f t="shared" si="3"/>
        <v>2.5496511003757383</v>
      </c>
      <c r="H33" s="12">
        <f t="shared" si="4"/>
        <v>15001.490843835356</v>
      </c>
      <c r="I33" s="10">
        <f t="shared" si="5"/>
        <v>69444</v>
      </c>
      <c r="J33" s="9">
        <f t="shared" si="0"/>
        <v>77109</v>
      </c>
      <c r="K33" s="10">
        <f t="shared" si="6"/>
        <v>146553</v>
      </c>
      <c r="L33" s="9">
        <f t="shared" si="1"/>
        <v>237347</v>
      </c>
      <c r="M33" s="9">
        <f t="shared" si="2"/>
        <v>63041.960273542682</v>
      </c>
      <c r="N33" s="10">
        <f t="shared" si="7"/>
        <v>300388.96027354267</v>
      </c>
      <c r="O33" s="9">
        <f t="shared" si="8"/>
        <v>446941.96027354267</v>
      </c>
    </row>
    <row r="34" spans="1:15">
      <c r="A34" s="69"/>
      <c r="B34" s="9" t="s">
        <v>51</v>
      </c>
      <c r="C34" s="9"/>
      <c r="D34" s="9">
        <v>10688</v>
      </c>
      <c r="E34" s="9">
        <v>3260</v>
      </c>
      <c r="F34" s="9">
        <v>13</v>
      </c>
      <c r="G34" s="12">
        <f t="shared" si="3"/>
        <v>1.2163173652694612</v>
      </c>
      <c r="H34" s="12">
        <f t="shared" si="4"/>
        <v>22550.795782312161</v>
      </c>
      <c r="I34" s="10">
        <f t="shared" si="5"/>
        <v>69444</v>
      </c>
      <c r="J34" s="9">
        <f t="shared" si="0"/>
        <v>55296</v>
      </c>
      <c r="K34" s="10">
        <f t="shared" si="6"/>
        <v>124740</v>
      </c>
      <c r="L34" s="9">
        <f t="shared" si="1"/>
        <v>170207</v>
      </c>
      <c r="M34" s="9">
        <f t="shared" si="2"/>
        <v>94767.005935913505</v>
      </c>
      <c r="N34" s="10">
        <f t="shared" si="7"/>
        <v>264974.00593591353</v>
      </c>
      <c r="O34" s="9">
        <f t="shared" si="8"/>
        <v>389714.00593591353</v>
      </c>
    </row>
    <row r="35" spans="1:15">
      <c r="A35" s="69"/>
      <c r="B35" s="9" t="s">
        <v>52</v>
      </c>
      <c r="C35" s="9"/>
      <c r="D35" s="9">
        <v>9346</v>
      </c>
      <c r="E35" s="9">
        <v>2851</v>
      </c>
      <c r="F35" s="9">
        <v>7</v>
      </c>
      <c r="G35" s="12">
        <f t="shared" si="3"/>
        <v>0.74898352236250798</v>
      </c>
      <c r="H35" s="12">
        <f t="shared" si="4"/>
        <v>32023.282564472604</v>
      </c>
      <c r="I35" s="10">
        <f t="shared" si="5"/>
        <v>69444</v>
      </c>
      <c r="J35" s="9">
        <f t="shared" si="0"/>
        <v>48358</v>
      </c>
      <c r="K35" s="10">
        <f t="shared" si="6"/>
        <v>117802</v>
      </c>
      <c r="L35" s="9">
        <f t="shared" si="1"/>
        <v>148835</v>
      </c>
      <c r="M35" s="9">
        <f t="shared" si="2"/>
        <v>134573.99189677968</v>
      </c>
      <c r="N35" s="10">
        <f t="shared" si="7"/>
        <v>283408.99189677968</v>
      </c>
      <c r="O35" s="9">
        <f t="shared" si="8"/>
        <v>401210.99189677968</v>
      </c>
    </row>
    <row r="36" spans="1:15">
      <c r="A36" s="69"/>
      <c r="B36" s="9" t="s">
        <v>53</v>
      </c>
      <c r="C36" s="9"/>
      <c r="D36" s="9">
        <v>10193</v>
      </c>
      <c r="E36" s="9">
        <v>3109</v>
      </c>
      <c r="F36" s="9">
        <v>7</v>
      </c>
      <c r="G36" s="12">
        <f t="shared" si="3"/>
        <v>0.68674580594525647</v>
      </c>
      <c r="H36" s="12">
        <f t="shared" si="4"/>
        <v>38090.64638162226</v>
      </c>
      <c r="I36" s="10">
        <f t="shared" si="5"/>
        <v>69444</v>
      </c>
      <c r="J36" s="9">
        <f t="shared" si="0"/>
        <v>52734</v>
      </c>
      <c r="K36" s="10">
        <f t="shared" si="6"/>
        <v>122178</v>
      </c>
      <c r="L36" s="9">
        <f t="shared" si="1"/>
        <v>162324</v>
      </c>
      <c r="M36" s="9">
        <f t="shared" si="2"/>
        <v>160071.35830573636</v>
      </c>
      <c r="N36" s="10">
        <f t="shared" si="7"/>
        <v>322395.35830573633</v>
      </c>
      <c r="O36" s="9">
        <f t="shared" si="8"/>
        <v>444573.35830573633</v>
      </c>
    </row>
    <row r="37" spans="1:15">
      <c r="A37" s="69"/>
      <c r="B37" s="9" t="s">
        <v>54</v>
      </c>
      <c r="C37" s="9"/>
      <c r="D37" s="9">
        <v>11779</v>
      </c>
      <c r="E37" s="9">
        <v>3593</v>
      </c>
      <c r="F37" s="9">
        <v>19</v>
      </c>
      <c r="G37" s="12">
        <f t="shared" si="3"/>
        <v>1.6130401562102046</v>
      </c>
      <c r="H37" s="12">
        <f t="shared" si="4"/>
        <v>18740.258479919117</v>
      </c>
      <c r="I37" s="10">
        <f t="shared" si="5"/>
        <v>69444</v>
      </c>
      <c r="J37" s="9">
        <f t="shared" si="0"/>
        <v>60944</v>
      </c>
      <c r="K37" s="10">
        <f t="shared" si="6"/>
        <v>130388</v>
      </c>
      <c r="L37" s="9">
        <f t="shared" si="1"/>
        <v>187581</v>
      </c>
      <c r="M37" s="9">
        <f t="shared" si="2"/>
        <v>78753.681411102589</v>
      </c>
      <c r="N37" s="10">
        <f t="shared" si="7"/>
        <v>266334.68141110259</v>
      </c>
      <c r="O37" s="9">
        <f t="shared" si="8"/>
        <v>396722.68141110259</v>
      </c>
    </row>
    <row r="38" spans="1:15">
      <c r="A38" s="69" t="s">
        <v>55</v>
      </c>
      <c r="B38" s="10" t="s">
        <v>56</v>
      </c>
      <c r="C38" s="10">
        <v>11867</v>
      </c>
      <c r="D38" s="10"/>
      <c r="E38" s="10">
        <v>6968</v>
      </c>
      <c r="F38" s="10">
        <v>57</v>
      </c>
      <c r="G38" s="11">
        <f t="shared" si="3"/>
        <v>4.8032358641611186</v>
      </c>
      <c r="H38" s="11">
        <f t="shared" si="4"/>
        <v>6340.439503795561</v>
      </c>
      <c r="I38" s="10">
        <f t="shared" si="5"/>
        <v>69444</v>
      </c>
      <c r="J38" s="10">
        <f t="shared" si="0"/>
        <v>118191</v>
      </c>
      <c r="K38" s="10">
        <f t="shared" si="6"/>
        <v>187635</v>
      </c>
      <c r="L38" s="10">
        <f t="shared" si="1"/>
        <v>188983</v>
      </c>
      <c r="M38" s="10">
        <f t="shared" si="2"/>
        <v>26644.934125286418</v>
      </c>
      <c r="N38" s="10">
        <f t="shared" si="7"/>
        <v>215627.93412528641</v>
      </c>
      <c r="O38" s="10">
        <f t="shared" si="8"/>
        <v>403262.93412528641</v>
      </c>
    </row>
    <row r="39" spans="1:15">
      <c r="A39" s="69"/>
      <c r="B39" s="9" t="s">
        <v>57</v>
      </c>
      <c r="C39" s="9"/>
      <c r="D39" s="9">
        <v>5365</v>
      </c>
      <c r="E39" s="9">
        <v>3149</v>
      </c>
      <c r="F39" s="9">
        <v>24</v>
      </c>
      <c r="G39" s="12">
        <f t="shared" si="3"/>
        <v>4.4734389561975769</v>
      </c>
      <c r="H39" s="12">
        <f t="shared" si="4"/>
        <v>3077.8010607639239</v>
      </c>
      <c r="I39" s="10">
        <f t="shared" si="5"/>
        <v>69444</v>
      </c>
      <c r="J39" s="9">
        <f t="shared" si="0"/>
        <v>53413</v>
      </c>
      <c r="K39" s="10">
        <f t="shared" si="6"/>
        <v>122857</v>
      </c>
      <c r="L39" s="9">
        <f t="shared" si="1"/>
        <v>85438</v>
      </c>
      <c r="M39" s="9">
        <f t="shared" si="2"/>
        <v>12934.088633082816</v>
      </c>
      <c r="N39" s="10">
        <f t="shared" si="7"/>
        <v>98372.088633082822</v>
      </c>
      <c r="O39" s="9">
        <f t="shared" si="8"/>
        <v>221229.08863308281</v>
      </c>
    </row>
    <row r="40" spans="1:15">
      <c r="A40" s="69"/>
      <c r="B40" s="9" t="s">
        <v>58</v>
      </c>
      <c r="C40" s="9"/>
      <c r="D40" s="9">
        <v>8119</v>
      </c>
      <c r="E40" s="9">
        <v>4766</v>
      </c>
      <c r="F40" s="9">
        <v>30</v>
      </c>
      <c r="G40" s="12">
        <f t="shared" si="3"/>
        <v>3.6950363345239565</v>
      </c>
      <c r="H40" s="12">
        <f t="shared" si="4"/>
        <v>5638.9229726524982</v>
      </c>
      <c r="I40" s="10">
        <f t="shared" si="5"/>
        <v>69444</v>
      </c>
      <c r="J40" s="9">
        <f t="shared" si="0"/>
        <v>80840</v>
      </c>
      <c r="K40" s="10">
        <f t="shared" si="6"/>
        <v>150284</v>
      </c>
      <c r="L40" s="9">
        <f t="shared" si="1"/>
        <v>129295</v>
      </c>
      <c r="M40" s="9">
        <f t="shared" si="2"/>
        <v>23696.895310482352</v>
      </c>
      <c r="N40" s="10">
        <f t="shared" si="7"/>
        <v>152991.89531048236</v>
      </c>
      <c r="O40" s="9">
        <f t="shared" si="8"/>
        <v>303275.89531048236</v>
      </c>
    </row>
    <row r="41" spans="1:15">
      <c r="A41" s="69"/>
      <c r="B41" s="9" t="s">
        <v>59</v>
      </c>
      <c r="C41" s="9"/>
      <c r="D41" s="9">
        <v>2264</v>
      </c>
      <c r="E41" s="9">
        <v>1329</v>
      </c>
      <c r="F41" s="9">
        <v>17</v>
      </c>
      <c r="G41" s="12">
        <f t="shared" si="3"/>
        <v>7.5088339222614833</v>
      </c>
      <c r="H41" s="12">
        <f t="shared" si="4"/>
        <v>773.77778623993606</v>
      </c>
      <c r="I41" s="10">
        <f t="shared" si="5"/>
        <v>69444</v>
      </c>
      <c r="J41" s="9">
        <f t="shared" si="0"/>
        <v>22542</v>
      </c>
      <c r="K41" s="10">
        <f t="shared" si="6"/>
        <v>91986</v>
      </c>
      <c r="L41" s="9">
        <f t="shared" si="1"/>
        <v>36054</v>
      </c>
      <c r="M41" s="9">
        <f t="shared" si="2"/>
        <v>3251.7080447863268</v>
      </c>
      <c r="N41" s="10">
        <f t="shared" si="7"/>
        <v>39305.708044786326</v>
      </c>
      <c r="O41" s="9">
        <f t="shared" si="8"/>
        <v>131291.70804478633</v>
      </c>
    </row>
    <row r="42" spans="1:15">
      <c r="A42" s="69"/>
      <c r="B42" s="9" t="s">
        <v>60</v>
      </c>
      <c r="C42" s="9"/>
      <c r="D42" s="9">
        <v>4605</v>
      </c>
      <c r="E42" s="9">
        <v>2703</v>
      </c>
      <c r="F42" s="9">
        <v>22</v>
      </c>
      <c r="G42" s="12">
        <f t="shared" si="3"/>
        <v>4.7774158523344195</v>
      </c>
      <c r="H42" s="12">
        <f t="shared" si="4"/>
        <v>2473.710783956582</v>
      </c>
      <c r="I42" s="10">
        <f t="shared" si="5"/>
        <v>69444</v>
      </c>
      <c r="J42" s="9">
        <f t="shared" si="0"/>
        <v>45848</v>
      </c>
      <c r="K42" s="10">
        <f t="shared" si="6"/>
        <v>115292</v>
      </c>
      <c r="L42" s="9">
        <f t="shared" si="1"/>
        <v>73335</v>
      </c>
      <c r="M42" s="9">
        <f t="shared" si="2"/>
        <v>10395.471929678866</v>
      </c>
      <c r="N42" s="10">
        <f t="shared" si="7"/>
        <v>83730.471929678868</v>
      </c>
      <c r="O42" s="9">
        <f t="shared" si="8"/>
        <v>199022.47192967887</v>
      </c>
    </row>
    <row r="43" spans="1:15">
      <c r="A43" s="69"/>
      <c r="B43" s="9" t="s">
        <v>61</v>
      </c>
      <c r="C43" s="9"/>
      <c r="D43" s="9">
        <v>6914</v>
      </c>
      <c r="E43" s="9">
        <v>4059</v>
      </c>
      <c r="F43" s="9">
        <v>25</v>
      </c>
      <c r="G43" s="12">
        <f t="shared" si="3"/>
        <v>3.6158518947063931</v>
      </c>
      <c r="H43" s="12">
        <f t="shared" si="4"/>
        <v>4907.1696865184913</v>
      </c>
      <c r="I43" s="10">
        <f t="shared" si="5"/>
        <v>69444</v>
      </c>
      <c r="J43" s="9">
        <f t="shared" si="0"/>
        <v>68848</v>
      </c>
      <c r="K43" s="10">
        <f t="shared" si="6"/>
        <v>138292</v>
      </c>
      <c r="L43" s="9">
        <f t="shared" si="1"/>
        <v>110106</v>
      </c>
      <c r="M43" s="9">
        <f t="shared" si="2"/>
        <v>20621.790170952085</v>
      </c>
      <c r="N43" s="10">
        <f t="shared" si="7"/>
        <v>130727.79017095208</v>
      </c>
      <c r="O43" s="9">
        <f t="shared" si="8"/>
        <v>269019.7901709521</v>
      </c>
    </row>
    <row r="44" spans="1:15">
      <c r="A44" s="69"/>
      <c r="B44" s="9" t="s">
        <v>62</v>
      </c>
      <c r="C44" s="9"/>
      <c r="D44" s="9">
        <v>7139</v>
      </c>
      <c r="E44" s="9">
        <v>4191</v>
      </c>
      <c r="F44" s="9">
        <v>24</v>
      </c>
      <c r="G44" s="12">
        <f t="shared" si="3"/>
        <v>3.361815380305365</v>
      </c>
      <c r="H44" s="12">
        <f t="shared" si="4"/>
        <v>5449.7409180511877</v>
      </c>
      <c r="I44" s="10">
        <f t="shared" si="5"/>
        <v>69444</v>
      </c>
      <c r="J44" s="9">
        <f t="shared" si="0"/>
        <v>71087</v>
      </c>
      <c r="K44" s="10">
        <f t="shared" si="6"/>
        <v>140531</v>
      </c>
      <c r="L44" s="9">
        <f t="shared" si="1"/>
        <v>113689</v>
      </c>
      <c r="M44" s="9">
        <f t="shared" si="2"/>
        <v>22901.880488635899</v>
      </c>
      <c r="N44" s="10">
        <f t="shared" si="7"/>
        <v>136590.88048863591</v>
      </c>
      <c r="O44" s="9">
        <f t="shared" si="8"/>
        <v>277121.88048863591</v>
      </c>
    </row>
    <row r="45" spans="1:15">
      <c r="A45" s="69"/>
      <c r="B45" s="9" t="s">
        <v>63</v>
      </c>
      <c r="C45" s="9"/>
      <c r="D45" s="9">
        <v>6291</v>
      </c>
      <c r="E45" s="9">
        <v>3693</v>
      </c>
      <c r="F45" s="9">
        <v>23</v>
      </c>
      <c r="G45" s="12">
        <f t="shared" si="3"/>
        <v>3.6560165315530124</v>
      </c>
      <c r="H45" s="12">
        <f t="shared" si="4"/>
        <v>4415.9471635476239</v>
      </c>
      <c r="I45" s="10">
        <f t="shared" si="5"/>
        <v>69444</v>
      </c>
      <c r="J45" s="9">
        <f t="shared" si="0"/>
        <v>62640</v>
      </c>
      <c r="K45" s="10">
        <f t="shared" si="6"/>
        <v>132084</v>
      </c>
      <c r="L45" s="9">
        <f t="shared" si="1"/>
        <v>100184</v>
      </c>
      <c r="M45" s="9">
        <f t="shared" si="2"/>
        <v>18557.486622660112</v>
      </c>
      <c r="N45" s="10">
        <f t="shared" si="7"/>
        <v>118741.48662266012</v>
      </c>
      <c r="O45" s="9">
        <f t="shared" si="8"/>
        <v>250825.48662266013</v>
      </c>
    </row>
    <row r="46" spans="1:15">
      <c r="A46" s="69"/>
      <c r="B46" s="9" t="s">
        <v>64</v>
      </c>
      <c r="C46" s="9"/>
      <c r="D46" s="9">
        <v>12100</v>
      </c>
      <c r="E46" s="9">
        <v>7103</v>
      </c>
      <c r="F46" s="9">
        <v>37</v>
      </c>
      <c r="G46" s="12">
        <f t="shared" si="3"/>
        <v>3.0578512396694215</v>
      </c>
      <c r="H46" s="12">
        <f t="shared" si="4"/>
        <v>10155.033271988361</v>
      </c>
      <c r="I46" s="10">
        <f t="shared" si="5"/>
        <v>69444</v>
      </c>
      <c r="J46" s="9">
        <f t="shared" si="0"/>
        <v>120481</v>
      </c>
      <c r="K46" s="10">
        <f t="shared" si="6"/>
        <v>189925</v>
      </c>
      <c r="L46" s="9">
        <f t="shared" si="1"/>
        <v>192693</v>
      </c>
      <c r="M46" s="9">
        <f t="shared" si="2"/>
        <v>42675.305459541873</v>
      </c>
      <c r="N46" s="10">
        <f t="shared" si="7"/>
        <v>235368.30545954188</v>
      </c>
      <c r="O46" s="9">
        <f t="shared" si="8"/>
        <v>425293.30545954185</v>
      </c>
    </row>
    <row r="47" spans="1:15">
      <c r="A47" s="69"/>
      <c r="B47" s="9" t="s">
        <v>65</v>
      </c>
      <c r="C47" s="9"/>
      <c r="D47" s="9">
        <v>13136</v>
      </c>
      <c r="E47" s="9">
        <v>7711</v>
      </c>
      <c r="F47" s="9">
        <v>23</v>
      </c>
      <c r="G47" s="12">
        <f t="shared" si="3"/>
        <v>1.7509135200974422</v>
      </c>
      <c r="H47" s="12">
        <f t="shared" si="4"/>
        <v>19253.548248995154</v>
      </c>
      <c r="I47" s="10">
        <f t="shared" si="5"/>
        <v>69444</v>
      </c>
      <c r="J47" s="9">
        <f t="shared" si="0"/>
        <v>130793</v>
      </c>
      <c r="K47" s="10">
        <f t="shared" si="6"/>
        <v>200237</v>
      </c>
      <c r="L47" s="9">
        <f t="shared" si="1"/>
        <v>209192</v>
      </c>
      <c r="M47" s="9">
        <f t="shared" si="2"/>
        <v>80910.719905993581</v>
      </c>
      <c r="N47" s="10">
        <f t="shared" si="7"/>
        <v>290102.71990599355</v>
      </c>
      <c r="O47" s="9">
        <f t="shared" si="8"/>
        <v>490339.71990599355</v>
      </c>
    </row>
    <row r="48" spans="1:15">
      <c r="A48" s="69"/>
      <c r="B48" s="9" t="s">
        <v>66</v>
      </c>
      <c r="C48" s="9"/>
      <c r="D48" s="9">
        <v>8798</v>
      </c>
      <c r="E48" s="9">
        <v>5164</v>
      </c>
      <c r="F48" s="9">
        <v>10</v>
      </c>
      <c r="G48" s="12">
        <f t="shared" si="3"/>
        <v>1.1366219595362581</v>
      </c>
      <c r="H48" s="12">
        <f t="shared" si="4"/>
        <v>19864.619439365004</v>
      </c>
      <c r="I48" s="10">
        <f t="shared" si="5"/>
        <v>69444</v>
      </c>
      <c r="J48" s="9">
        <f t="shared" si="0"/>
        <v>87591</v>
      </c>
      <c r="K48" s="10">
        <f t="shared" si="6"/>
        <v>157035</v>
      </c>
      <c r="L48" s="9">
        <f t="shared" si="1"/>
        <v>140108</v>
      </c>
      <c r="M48" s="9">
        <f t="shared" si="2"/>
        <v>83478.673058691929</v>
      </c>
      <c r="N48" s="10">
        <f t="shared" si="7"/>
        <v>223586.67305869193</v>
      </c>
      <c r="O48" s="9">
        <f t="shared" si="8"/>
        <v>380621.6730586919</v>
      </c>
    </row>
    <row r="49" spans="1:15">
      <c r="A49" s="69"/>
      <c r="B49" s="9" t="s">
        <v>67</v>
      </c>
      <c r="C49" s="9"/>
      <c r="D49" s="9">
        <v>8978</v>
      </c>
      <c r="E49" s="9">
        <v>5270</v>
      </c>
      <c r="F49" s="9">
        <v>9</v>
      </c>
      <c r="G49" s="12">
        <f t="shared" si="3"/>
        <v>1.0024504343951883</v>
      </c>
      <c r="H49" s="12">
        <f t="shared" si="4"/>
        <v>22984.180668430192</v>
      </c>
      <c r="I49" s="10">
        <f t="shared" si="5"/>
        <v>69444</v>
      </c>
      <c r="J49" s="9">
        <f t="shared" si="0"/>
        <v>89389</v>
      </c>
      <c r="K49" s="10">
        <f t="shared" si="6"/>
        <v>158833</v>
      </c>
      <c r="L49" s="9">
        <f t="shared" si="1"/>
        <v>142975</v>
      </c>
      <c r="M49" s="9">
        <f t="shared" si="2"/>
        <v>96588.253774426426</v>
      </c>
      <c r="N49" s="10">
        <f t="shared" si="7"/>
        <v>239563.25377442641</v>
      </c>
      <c r="O49" s="9">
        <f t="shared" si="8"/>
        <v>398396.25377442641</v>
      </c>
    </row>
    <row r="50" spans="1:15">
      <c r="A50" s="69"/>
      <c r="B50" s="9" t="s">
        <v>68</v>
      </c>
      <c r="C50" s="9"/>
      <c r="D50" s="9">
        <v>12677</v>
      </c>
      <c r="E50" s="9">
        <v>7441</v>
      </c>
      <c r="F50" s="9">
        <v>9</v>
      </c>
      <c r="G50" s="12">
        <f t="shared" si="3"/>
        <v>0.70994714837895401</v>
      </c>
      <c r="H50" s="12">
        <f t="shared" si="4"/>
        <v>45825.034998005605</v>
      </c>
      <c r="I50" s="10">
        <f t="shared" si="5"/>
        <v>69444</v>
      </c>
      <c r="J50" s="9">
        <f t="shared" si="0"/>
        <v>126214</v>
      </c>
      <c r="K50" s="10">
        <f t="shared" si="6"/>
        <v>195658</v>
      </c>
      <c r="L50" s="9">
        <f t="shared" si="1"/>
        <v>201882</v>
      </c>
      <c r="M50" s="9">
        <f t="shared" si="2"/>
        <v>192574.19585501557</v>
      </c>
      <c r="N50" s="10">
        <f t="shared" si="7"/>
        <v>394456.19585501554</v>
      </c>
      <c r="O50" s="9">
        <f t="shared" si="8"/>
        <v>590114.19585501554</v>
      </c>
    </row>
    <row r="51" spans="1:15">
      <c r="A51" s="69"/>
      <c r="B51" s="9" t="s">
        <v>69</v>
      </c>
      <c r="C51" s="9"/>
      <c r="D51" s="9">
        <v>9460</v>
      </c>
      <c r="E51" s="9">
        <v>5553</v>
      </c>
      <c r="F51" s="9">
        <v>13</v>
      </c>
      <c r="G51" s="12">
        <f t="shared" si="3"/>
        <v>1.3742071881606766</v>
      </c>
      <c r="H51" s="12">
        <f t="shared" si="4"/>
        <v>17666.529974228604</v>
      </c>
      <c r="I51" s="10">
        <f t="shared" si="5"/>
        <v>69444</v>
      </c>
      <c r="J51" s="9">
        <f t="shared" si="0"/>
        <v>94189</v>
      </c>
      <c r="K51" s="10">
        <f t="shared" si="6"/>
        <v>163633</v>
      </c>
      <c r="L51" s="9">
        <f t="shared" si="1"/>
        <v>150651</v>
      </c>
      <c r="M51" s="9">
        <f t="shared" si="2"/>
        <v>74241.466558261644</v>
      </c>
      <c r="N51" s="10">
        <f t="shared" si="7"/>
        <v>224892.46655826166</v>
      </c>
      <c r="O51" s="9">
        <f t="shared" si="8"/>
        <v>388525.46655826166</v>
      </c>
    </row>
    <row r="52" spans="1:15">
      <c r="A52" s="69"/>
      <c r="B52" s="9" t="s">
        <v>70</v>
      </c>
      <c r="C52" s="9"/>
      <c r="D52" s="9">
        <v>1915</v>
      </c>
      <c r="E52" s="9">
        <v>1124</v>
      </c>
      <c r="F52" s="9">
        <v>6</v>
      </c>
      <c r="G52" s="12">
        <f t="shared" si="3"/>
        <v>3.133159268929504</v>
      </c>
      <c r="H52" s="12">
        <f t="shared" si="4"/>
        <v>1568.5509869112973</v>
      </c>
      <c r="I52" s="10">
        <f t="shared" si="5"/>
        <v>69444</v>
      </c>
      <c r="J52" s="9">
        <f t="shared" si="0"/>
        <v>19065</v>
      </c>
      <c r="K52" s="10">
        <f t="shared" si="6"/>
        <v>88509</v>
      </c>
      <c r="L52" s="9">
        <f t="shared" si="1"/>
        <v>30496</v>
      </c>
      <c r="M52" s="9">
        <f t="shared" si="2"/>
        <v>6591.6467925268462</v>
      </c>
      <c r="N52" s="10">
        <f t="shared" si="7"/>
        <v>37087.646792526844</v>
      </c>
      <c r="O52" s="9">
        <f t="shared" si="8"/>
        <v>125596.64679252685</v>
      </c>
    </row>
    <row r="53" spans="1:15">
      <c r="A53" s="69"/>
      <c r="B53" s="9" t="s">
        <v>48</v>
      </c>
      <c r="C53" s="9"/>
      <c r="D53" s="9">
        <v>2623</v>
      </c>
      <c r="E53" s="9">
        <v>1540</v>
      </c>
      <c r="F53" s="9">
        <v>6</v>
      </c>
      <c r="G53" s="12">
        <f t="shared" si="3"/>
        <v>2.2874571101791839</v>
      </c>
      <c r="H53" s="12">
        <f t="shared" si="4"/>
        <v>2942.7791130969704</v>
      </c>
      <c r="I53" s="10">
        <f t="shared" si="5"/>
        <v>69444</v>
      </c>
      <c r="J53" s="9">
        <f t="shared" si="0"/>
        <v>26121</v>
      </c>
      <c r="K53" s="10">
        <f t="shared" si="6"/>
        <v>95565</v>
      </c>
      <c r="L53" s="9">
        <f t="shared" si="1"/>
        <v>41771</v>
      </c>
      <c r="M53" s="9">
        <f t="shared" si="2"/>
        <v>12366.675144017872</v>
      </c>
      <c r="N53" s="10">
        <f t="shared" si="7"/>
        <v>54137.67514401787</v>
      </c>
      <c r="O53" s="9">
        <f t="shared" si="8"/>
        <v>149702.67514401788</v>
      </c>
    </row>
    <row r="54" spans="1:15">
      <c r="A54" s="69"/>
      <c r="B54" s="9" t="s">
        <v>71</v>
      </c>
      <c r="C54" s="9"/>
      <c r="D54" s="9">
        <v>7937</v>
      </c>
      <c r="E54" s="9">
        <v>4659</v>
      </c>
      <c r="F54" s="9">
        <v>11</v>
      </c>
      <c r="G54" s="12">
        <f t="shared" si="3"/>
        <v>1.3859140733274538</v>
      </c>
      <c r="H54" s="12">
        <f t="shared" si="4"/>
        <v>14697.125733002251</v>
      </c>
      <c r="I54" s="10">
        <f t="shared" si="5"/>
        <v>69444</v>
      </c>
      <c r="J54" s="9">
        <f t="shared" si="0"/>
        <v>79025</v>
      </c>
      <c r="K54" s="10">
        <f t="shared" si="6"/>
        <v>148469</v>
      </c>
      <c r="L54" s="9">
        <f t="shared" si="1"/>
        <v>126397</v>
      </c>
      <c r="M54" s="9">
        <f t="shared" si="2"/>
        <v>61762.90251684792</v>
      </c>
      <c r="N54" s="10">
        <f t="shared" si="7"/>
        <v>188159.90251684791</v>
      </c>
      <c r="O54" s="9">
        <f t="shared" si="8"/>
        <v>336628.90251684794</v>
      </c>
    </row>
    <row r="55" spans="1:15">
      <c r="A55" s="69"/>
      <c r="B55" s="9" t="s">
        <v>72</v>
      </c>
      <c r="C55" s="9"/>
      <c r="D55" s="9">
        <v>7724</v>
      </c>
      <c r="E55" s="9">
        <v>4534</v>
      </c>
      <c r="F55" s="9">
        <v>11</v>
      </c>
      <c r="G55" s="12">
        <f t="shared" si="3"/>
        <v>1.4241325737959607</v>
      </c>
      <c r="H55" s="12">
        <f t="shared" si="4"/>
        <v>13918.876427236848</v>
      </c>
      <c r="I55" s="10">
        <f t="shared" si="5"/>
        <v>69444</v>
      </c>
      <c r="J55" s="9">
        <f t="shared" si="0"/>
        <v>76905</v>
      </c>
      <c r="K55" s="10">
        <f t="shared" si="6"/>
        <v>146349</v>
      </c>
      <c r="L55" s="9">
        <f t="shared" si="1"/>
        <v>123005</v>
      </c>
      <c r="M55" s="9">
        <f t="shared" si="2"/>
        <v>58492.403449274505</v>
      </c>
      <c r="N55" s="10">
        <f t="shared" si="7"/>
        <v>181497.40344927451</v>
      </c>
      <c r="O55" s="9">
        <f t="shared" si="8"/>
        <v>327846.40344927448</v>
      </c>
    </row>
    <row r="56" spans="1:15">
      <c r="A56" s="69"/>
      <c r="B56" s="9" t="s">
        <v>73</v>
      </c>
      <c r="C56" s="9"/>
      <c r="D56" s="9">
        <v>10561</v>
      </c>
      <c r="E56" s="9">
        <v>6199</v>
      </c>
      <c r="F56" s="9">
        <v>18</v>
      </c>
      <c r="G56" s="12">
        <f t="shared" si="3"/>
        <v>1.7043840545402897</v>
      </c>
      <c r="H56" s="12">
        <f t="shared" si="4"/>
        <v>15901.932814723776</v>
      </c>
      <c r="I56" s="10">
        <f t="shared" si="5"/>
        <v>69444</v>
      </c>
      <c r="J56" s="9">
        <f t="shared" si="0"/>
        <v>105147</v>
      </c>
      <c r="K56" s="10">
        <f t="shared" si="6"/>
        <v>174591</v>
      </c>
      <c r="L56" s="9">
        <f t="shared" si="1"/>
        <v>168184</v>
      </c>
      <c r="M56" s="9">
        <f t="shared" si="2"/>
        <v>66825.959313925065</v>
      </c>
      <c r="N56" s="10">
        <f t="shared" si="7"/>
        <v>235009.95931392506</v>
      </c>
      <c r="O56" s="9">
        <f t="shared" si="8"/>
        <v>409600.95931392506</v>
      </c>
    </row>
    <row r="57" spans="1:15">
      <c r="A57" s="69"/>
      <c r="B57" s="9" t="s">
        <v>74</v>
      </c>
      <c r="C57" s="9"/>
      <c r="D57" s="9">
        <v>9938</v>
      </c>
      <c r="E57" s="9">
        <v>5834</v>
      </c>
      <c r="F57" s="9">
        <v>36</v>
      </c>
      <c r="G57" s="12">
        <f t="shared" si="3"/>
        <v>3.6224592473334676</v>
      </c>
      <c r="H57" s="12">
        <f t="shared" si="4"/>
        <v>7040.5699576361512</v>
      </c>
      <c r="I57" s="10">
        <f t="shared" si="5"/>
        <v>69444</v>
      </c>
      <c r="J57" s="9">
        <f t="shared" si="0"/>
        <v>98956</v>
      </c>
      <c r="K57" s="10">
        <f t="shared" si="6"/>
        <v>168400</v>
      </c>
      <c r="L57" s="9">
        <f t="shared" si="1"/>
        <v>158263</v>
      </c>
      <c r="M57" s="9">
        <f t="shared" si="2"/>
        <v>29587.148117001354</v>
      </c>
      <c r="N57" s="10">
        <f>SUM(L57+M57)</f>
        <v>187850.14811700134</v>
      </c>
      <c r="O57" s="9">
        <f t="shared" si="8"/>
        <v>356250.14811700134</v>
      </c>
    </row>
    <row r="58" spans="1:15">
      <c r="A58" s="69"/>
      <c r="B58" s="9" t="s">
        <v>75</v>
      </c>
      <c r="C58" s="9"/>
      <c r="D58" s="9">
        <v>9607</v>
      </c>
      <c r="E58" s="9">
        <v>5639</v>
      </c>
      <c r="F58" s="9">
        <v>20</v>
      </c>
      <c r="G58" s="12">
        <f t="shared" si="3"/>
        <v>2.0818153429790778</v>
      </c>
      <c r="H58" s="12">
        <f t="shared" si="4"/>
        <v>11842.896118895163</v>
      </c>
      <c r="I58" s="10">
        <f t="shared" si="5"/>
        <v>69444</v>
      </c>
      <c r="J58" s="9">
        <f t="shared" si="0"/>
        <v>95648</v>
      </c>
      <c r="K58" s="10">
        <f t="shared" si="6"/>
        <v>165092</v>
      </c>
      <c r="L58" s="9">
        <f t="shared" si="1"/>
        <v>152992</v>
      </c>
      <c r="M58" s="9">
        <f t="shared" si="2"/>
        <v>49768.345987951318</v>
      </c>
      <c r="N58" s="10">
        <f>SUM(L58+M58)</f>
        <v>202760.34598795132</v>
      </c>
      <c r="O58" s="9">
        <f t="shared" si="8"/>
        <v>367852.34598795132</v>
      </c>
    </row>
    <row r="59" spans="1:15">
      <c r="A59" s="69"/>
      <c r="B59" s="9" t="s">
        <v>76</v>
      </c>
      <c r="C59" s="9"/>
      <c r="D59" s="9">
        <v>3210</v>
      </c>
      <c r="E59" s="9">
        <v>1884</v>
      </c>
      <c r="F59" s="9">
        <v>6</v>
      </c>
      <c r="G59" s="12">
        <f t="shared" si="3"/>
        <v>1.8691588785046729</v>
      </c>
      <c r="H59" s="12">
        <f t="shared" si="4"/>
        <v>4407.2851336453859</v>
      </c>
      <c r="I59" s="10">
        <f t="shared" si="5"/>
        <v>69444</v>
      </c>
      <c r="J59" s="9">
        <f t="shared" si="0"/>
        <v>31956</v>
      </c>
      <c r="K59" s="10">
        <f t="shared" si="6"/>
        <v>101400</v>
      </c>
      <c r="L59" s="9">
        <f t="shared" si="1"/>
        <v>51119</v>
      </c>
      <c r="M59" s="9">
        <f t="shared" si="2"/>
        <v>18521.08548422196</v>
      </c>
      <c r="N59" s="10">
        <f t="shared" si="7"/>
        <v>69640.085484221956</v>
      </c>
      <c r="O59" s="9">
        <f t="shared" si="8"/>
        <v>171040.08548422196</v>
      </c>
    </row>
    <row r="60" spans="1:15">
      <c r="A60" s="69"/>
      <c r="B60" s="9" t="s">
        <v>77</v>
      </c>
      <c r="C60" s="9"/>
      <c r="D60" s="9">
        <v>9114</v>
      </c>
      <c r="E60" s="9">
        <v>5350</v>
      </c>
      <c r="F60" s="9">
        <v>17</v>
      </c>
      <c r="G60" s="12">
        <f t="shared" si="3"/>
        <v>1.8652622339258285</v>
      </c>
      <c r="H60" s="12">
        <f t="shared" si="4"/>
        <v>12539.535844285172</v>
      </c>
      <c r="I60" s="10">
        <f t="shared" si="5"/>
        <v>69444</v>
      </c>
      <c r="J60" s="9">
        <f t="shared" si="0"/>
        <v>90746</v>
      </c>
      <c r="K60" s="10">
        <f t="shared" si="6"/>
        <v>160190</v>
      </c>
      <c r="L60" s="9">
        <f t="shared" si="1"/>
        <v>145141</v>
      </c>
      <c r="M60" s="9">
        <f t="shared" si="2"/>
        <v>52695.890613361385</v>
      </c>
      <c r="N60" s="10">
        <f t="shared" si="7"/>
        <v>197836.89061336138</v>
      </c>
      <c r="O60" s="9">
        <f t="shared" si="8"/>
        <v>358026.89061336138</v>
      </c>
    </row>
    <row r="61" spans="1:15">
      <c r="A61" s="69"/>
      <c r="B61" s="9" t="s">
        <v>53</v>
      </c>
      <c r="C61" s="9"/>
      <c r="D61" s="9">
        <v>7851</v>
      </c>
      <c r="E61" s="9">
        <v>4609</v>
      </c>
      <c r="F61" s="9">
        <v>12</v>
      </c>
      <c r="G61" s="12">
        <f t="shared" si="3"/>
        <v>1.5284677111196026</v>
      </c>
      <c r="H61" s="12">
        <f t="shared" si="4"/>
        <v>13181.991970766305</v>
      </c>
      <c r="I61" s="10">
        <f t="shared" si="5"/>
        <v>69444</v>
      </c>
      <c r="J61" s="9">
        <f t="shared" si="0"/>
        <v>78177</v>
      </c>
      <c r="K61" s="10">
        <f t="shared" si="6"/>
        <v>147621</v>
      </c>
      <c r="L61" s="9">
        <f t="shared" si="1"/>
        <v>125027</v>
      </c>
      <c r="M61" s="9">
        <f t="shared" si="2"/>
        <v>55395.735183793615</v>
      </c>
      <c r="N61" s="10">
        <f t="shared" si="7"/>
        <v>180422.73518379361</v>
      </c>
      <c r="O61" s="9">
        <f t="shared" si="8"/>
        <v>328043.73518379359</v>
      </c>
    </row>
    <row r="62" spans="1:15">
      <c r="A62" s="69"/>
      <c r="B62" s="9" t="s">
        <v>78</v>
      </c>
      <c r="C62" s="9"/>
      <c r="D62" s="9">
        <v>8466</v>
      </c>
      <c r="E62" s="9">
        <v>4970</v>
      </c>
      <c r="F62" s="9">
        <v>5</v>
      </c>
      <c r="G62" s="12">
        <f t="shared" si="3"/>
        <v>0.59059768485707531</v>
      </c>
      <c r="H62" s="12">
        <f t="shared" si="4"/>
        <v>36787.379965673463</v>
      </c>
      <c r="I62" s="10">
        <f t="shared" si="5"/>
        <v>69444</v>
      </c>
      <c r="J62" s="9">
        <f t="shared" si="0"/>
        <v>84301</v>
      </c>
      <c r="K62" s="10">
        <f t="shared" si="6"/>
        <v>153745</v>
      </c>
      <c r="L62" s="9">
        <f t="shared" si="1"/>
        <v>134821</v>
      </c>
      <c r="M62" s="9">
        <f t="shared" si="2"/>
        <v>154594.53800331629</v>
      </c>
      <c r="N62" s="10">
        <f t="shared" si="7"/>
        <v>289415.53800331627</v>
      </c>
      <c r="O62" s="9">
        <f t="shared" si="8"/>
        <v>443160.53800331627</v>
      </c>
    </row>
    <row r="63" spans="1:15">
      <c r="A63" s="69"/>
      <c r="B63" s="9" t="s">
        <v>79</v>
      </c>
      <c r="C63" s="9"/>
      <c r="D63" s="9">
        <v>7677</v>
      </c>
      <c r="E63" s="9">
        <v>4506</v>
      </c>
      <c r="F63" s="9">
        <v>21</v>
      </c>
      <c r="G63" s="12">
        <f t="shared" si="3"/>
        <v>2.7354435326299336</v>
      </c>
      <c r="H63" s="12">
        <f t="shared" si="4"/>
        <v>7202.3814829141074</v>
      </c>
      <c r="I63" s="10">
        <f t="shared" si="5"/>
        <v>69444</v>
      </c>
      <c r="J63" s="9">
        <f t="shared" si="0"/>
        <v>76430</v>
      </c>
      <c r="K63" s="10">
        <f t="shared" si="6"/>
        <v>145874</v>
      </c>
      <c r="L63" s="9">
        <f t="shared" si="1"/>
        <v>122256</v>
      </c>
      <c r="M63" s="9">
        <f t="shared" si="2"/>
        <v>30267.141582621884</v>
      </c>
      <c r="N63" s="10">
        <f t="shared" si="7"/>
        <v>152523.14158262187</v>
      </c>
      <c r="O63" s="9">
        <f t="shared" si="8"/>
        <v>298397.14158262184</v>
      </c>
    </row>
    <row r="64" spans="1:15">
      <c r="A64" s="69"/>
      <c r="B64" s="9" t="s">
        <v>80</v>
      </c>
      <c r="C64" s="9"/>
      <c r="D64" s="9">
        <v>8820</v>
      </c>
      <c r="E64" s="9">
        <v>5177</v>
      </c>
      <c r="F64" s="9">
        <v>16</v>
      </c>
      <c r="G64" s="12">
        <f t="shared" si="3"/>
        <v>1.8140589569160999</v>
      </c>
      <c r="H64" s="12">
        <f t="shared" si="4"/>
        <v>12477.555828405511</v>
      </c>
      <c r="I64" s="10">
        <f t="shared" si="5"/>
        <v>69444</v>
      </c>
      <c r="J64" s="9">
        <f t="shared" si="0"/>
        <v>87812</v>
      </c>
      <c r="K64" s="10">
        <f t="shared" si="6"/>
        <v>157256</v>
      </c>
      <c r="L64" s="9">
        <f t="shared" si="1"/>
        <v>140459</v>
      </c>
      <c r="M64" s="9">
        <f t="shared" si="2"/>
        <v>52435.427054138221</v>
      </c>
      <c r="N64" s="10">
        <f t="shared" si="7"/>
        <v>192894.42705413821</v>
      </c>
      <c r="O64" s="9">
        <f t="shared" si="8"/>
        <v>350150.42705413821</v>
      </c>
    </row>
    <row r="65" spans="1:15">
      <c r="A65" s="69" t="s">
        <v>81</v>
      </c>
      <c r="B65" s="10" t="s">
        <v>82</v>
      </c>
      <c r="C65" s="10">
        <v>32716</v>
      </c>
      <c r="D65" s="10"/>
      <c r="E65" s="10">
        <v>21429</v>
      </c>
      <c r="F65" s="10">
        <v>128</v>
      </c>
      <c r="G65" s="11">
        <f t="shared" si="3"/>
        <v>3.9124587357867706</v>
      </c>
      <c r="H65" s="11">
        <f t="shared" si="4"/>
        <v>21459.656374576545</v>
      </c>
      <c r="I65" s="10">
        <f t="shared" si="5"/>
        <v>69444</v>
      </c>
      <c r="J65" s="10">
        <f t="shared" si="0"/>
        <v>363478</v>
      </c>
      <c r="K65" s="10">
        <f t="shared" si="6"/>
        <v>432922</v>
      </c>
      <c r="L65" s="10">
        <f t="shared" si="1"/>
        <v>521005</v>
      </c>
      <c r="M65" s="10">
        <f t="shared" si="2"/>
        <v>90181.623862128952</v>
      </c>
      <c r="N65" s="10">
        <f t="shared" si="7"/>
        <v>611186.62386212894</v>
      </c>
      <c r="O65" s="10">
        <f t="shared" si="8"/>
        <v>1044108.6238621289</v>
      </c>
    </row>
    <row r="66" spans="1:15">
      <c r="A66" s="69"/>
      <c r="B66" s="9" t="s">
        <v>83</v>
      </c>
      <c r="C66" s="9"/>
      <c r="D66" s="9">
        <v>3771</v>
      </c>
      <c r="E66" s="9">
        <v>2470</v>
      </c>
      <c r="F66" s="9">
        <v>12</v>
      </c>
      <c r="G66" s="12">
        <f t="shared" si="3"/>
        <v>3.1821797931583138</v>
      </c>
      <c r="H66" s="12">
        <f t="shared" si="4"/>
        <v>3041.1941951835342</v>
      </c>
      <c r="I66" s="10">
        <f t="shared" si="5"/>
        <v>69444</v>
      </c>
      <c r="J66" s="9">
        <f t="shared" si="0"/>
        <v>41896</v>
      </c>
      <c r="K66" s="10">
        <f t="shared" si="6"/>
        <v>111340</v>
      </c>
      <c r="L66" s="9">
        <f t="shared" si="1"/>
        <v>60053</v>
      </c>
      <c r="M66" s="9">
        <f t="shared" si="2"/>
        <v>12780.252685063944</v>
      </c>
      <c r="N66" s="10">
        <f t="shared" si="7"/>
        <v>72833.252685063941</v>
      </c>
      <c r="O66" s="9">
        <f t="shared" si="8"/>
        <v>184173.25268506393</v>
      </c>
    </row>
    <row r="67" spans="1:15">
      <c r="A67" s="69"/>
      <c r="B67" s="9" t="s">
        <v>84</v>
      </c>
      <c r="C67" s="9"/>
      <c r="D67" s="9">
        <v>4075</v>
      </c>
      <c r="E67" s="9">
        <v>2669</v>
      </c>
      <c r="F67" s="9">
        <v>8</v>
      </c>
      <c r="G67" s="12">
        <f t="shared" si="3"/>
        <v>1.96319018404908</v>
      </c>
      <c r="H67" s="12">
        <f t="shared" si="4"/>
        <v>5326.9371558935381</v>
      </c>
      <c r="I67" s="10">
        <f t="shared" si="5"/>
        <v>69444</v>
      </c>
      <c r="J67" s="9">
        <f t="shared" si="0"/>
        <v>45271</v>
      </c>
      <c r="K67" s="10">
        <f t="shared" si="6"/>
        <v>114715</v>
      </c>
      <c r="L67" s="9">
        <f t="shared" si="1"/>
        <v>64894</v>
      </c>
      <c r="M67" s="9">
        <f t="shared" si="2"/>
        <v>22385.812454066821</v>
      </c>
      <c r="N67" s="10">
        <f t="shared" si="7"/>
        <v>87279.812454066821</v>
      </c>
      <c r="O67" s="9">
        <f t="shared" si="8"/>
        <v>201994.81245406682</v>
      </c>
    </row>
    <row r="68" spans="1:15">
      <c r="A68" s="69"/>
      <c r="B68" s="9" t="s">
        <v>85</v>
      </c>
      <c r="C68" s="9"/>
      <c r="D68" s="9">
        <v>13758</v>
      </c>
      <c r="E68" s="9">
        <v>9011</v>
      </c>
      <c r="F68" s="9">
        <v>44</v>
      </c>
      <c r="G68" s="12">
        <f t="shared" si="3"/>
        <v>3.1981392644279691</v>
      </c>
      <c r="H68" s="12">
        <f t="shared" si="4"/>
        <v>11040.030363581856</v>
      </c>
      <c r="I68" s="10">
        <f t="shared" si="5"/>
        <v>69444</v>
      </c>
      <c r="J68" s="9">
        <f t="shared" si="0"/>
        <v>152844</v>
      </c>
      <c r="K68" s="10">
        <f t="shared" si="6"/>
        <v>222288</v>
      </c>
      <c r="L68" s="9">
        <f t="shared" si="1"/>
        <v>219097</v>
      </c>
      <c r="M68" s="9">
        <f t="shared" si="2"/>
        <v>46394.399253034062</v>
      </c>
      <c r="N68" s="10">
        <f t="shared" si="7"/>
        <v>265491.39925303403</v>
      </c>
      <c r="O68" s="9">
        <f t="shared" si="8"/>
        <v>487779.39925303403</v>
      </c>
    </row>
    <row r="69" spans="1:15">
      <c r="A69" s="69"/>
      <c r="B69" s="9" t="s">
        <v>86</v>
      </c>
      <c r="C69" s="9"/>
      <c r="D69" s="9">
        <v>10592</v>
      </c>
      <c r="E69" s="9">
        <v>6938</v>
      </c>
      <c r="F69" s="9">
        <v>20</v>
      </c>
      <c r="G69" s="12">
        <f t="shared" si="3"/>
        <v>1.8882175226586104</v>
      </c>
      <c r="H69" s="12">
        <f t="shared" si="4"/>
        <v>14395.882147610499</v>
      </c>
      <c r="I69" s="10">
        <f t="shared" si="5"/>
        <v>69444</v>
      </c>
      <c r="J69" s="9">
        <f t="shared" si="0"/>
        <v>117682</v>
      </c>
      <c r="K69" s="10">
        <f t="shared" si="6"/>
        <v>187126</v>
      </c>
      <c r="L69" s="9">
        <f t="shared" si="1"/>
        <v>168678</v>
      </c>
      <c r="M69" s="9">
        <f t="shared" si="2"/>
        <v>60496.962595234698</v>
      </c>
      <c r="N69" s="10">
        <f t="shared" si="7"/>
        <v>229174.96259523468</v>
      </c>
      <c r="O69" s="9">
        <f t="shared" si="8"/>
        <v>416300.96259523468</v>
      </c>
    </row>
    <row r="70" spans="1:15">
      <c r="A70" s="69"/>
      <c r="B70" s="9" t="s">
        <v>87</v>
      </c>
      <c r="C70" s="9"/>
      <c r="D70" s="9">
        <v>11867</v>
      </c>
      <c r="E70" s="9">
        <v>7773</v>
      </c>
      <c r="F70" s="9">
        <v>19</v>
      </c>
      <c r="G70" s="12">
        <f t="shared" si="3"/>
        <v>1.6010786213870396</v>
      </c>
      <c r="H70" s="12">
        <f t="shared" si="4"/>
        <v>19021.318511386686</v>
      </c>
      <c r="I70" s="10">
        <f t="shared" si="5"/>
        <v>69444</v>
      </c>
      <c r="J70" s="9">
        <f t="shared" si="0"/>
        <v>131845</v>
      </c>
      <c r="K70" s="10">
        <f t="shared" si="6"/>
        <v>201289</v>
      </c>
      <c r="L70" s="9">
        <f t="shared" si="1"/>
        <v>188983</v>
      </c>
      <c r="M70" s="9">
        <f t="shared" si="2"/>
        <v>79934.802375859261</v>
      </c>
      <c r="N70" s="10">
        <f t="shared" si="7"/>
        <v>268917.80237585923</v>
      </c>
      <c r="O70" s="9">
        <f t="shared" si="8"/>
        <v>470206.80237585923</v>
      </c>
    </row>
    <row r="71" spans="1:15">
      <c r="A71" s="69"/>
      <c r="B71" s="9" t="s">
        <v>88</v>
      </c>
      <c r="C71" s="9"/>
      <c r="D71" s="9">
        <v>6303</v>
      </c>
      <c r="E71" s="9">
        <v>4128</v>
      </c>
      <c r="F71" s="9">
        <v>17</v>
      </c>
      <c r="G71" s="12">
        <f t="shared" si="3"/>
        <v>2.6971283515786135</v>
      </c>
      <c r="H71" s="12">
        <f t="shared" si="4"/>
        <v>5997.3311137029978</v>
      </c>
      <c r="I71" s="10">
        <f t="shared" si="5"/>
        <v>69444</v>
      </c>
      <c r="J71" s="9">
        <f t="shared" si="0"/>
        <v>70019</v>
      </c>
      <c r="K71" s="10">
        <f t="shared" si="6"/>
        <v>139463</v>
      </c>
      <c r="L71" s="9">
        <f t="shared" si="1"/>
        <v>100375</v>
      </c>
      <c r="M71" s="9">
        <f t="shared" si="2"/>
        <v>25203.0623991424</v>
      </c>
      <c r="N71" s="10">
        <f t="shared" si="7"/>
        <v>125578.06239914239</v>
      </c>
      <c r="O71" s="9">
        <f t="shared" si="8"/>
        <v>265041.06239914242</v>
      </c>
    </row>
    <row r="72" spans="1:15">
      <c r="A72" s="69"/>
      <c r="B72" s="9" t="s">
        <v>89</v>
      </c>
      <c r="C72" s="9"/>
      <c r="D72" s="9">
        <v>5161</v>
      </c>
      <c r="E72" s="9">
        <v>3380</v>
      </c>
      <c r="F72" s="9">
        <v>4</v>
      </c>
      <c r="G72" s="12">
        <f t="shared" si="3"/>
        <v>0.77504359620228636</v>
      </c>
      <c r="H72" s="12">
        <f t="shared" si="4"/>
        <v>17089.13422485995</v>
      </c>
      <c r="I72" s="10">
        <f t="shared" si="5"/>
        <v>69444</v>
      </c>
      <c r="J72" s="9">
        <f t="shared" ref="J72:J135" si="9">ROUNDDOWN(C$2*J$7/J$3*(E72),0)</f>
        <v>57331</v>
      </c>
      <c r="K72" s="10">
        <f t="shared" si="6"/>
        <v>126775</v>
      </c>
      <c r="L72" s="9">
        <f t="shared" ref="L72:L135" si="10">ROUNDDOWN(C$2*L$7/O$3*(C72+D72),0)</f>
        <v>82189</v>
      </c>
      <c r="M72" s="9">
        <f t="shared" ref="M72:M135" si="11">C$2*M$7*H72/H$224</f>
        <v>71815.030394500674</v>
      </c>
      <c r="N72" s="10">
        <f t="shared" si="7"/>
        <v>154004.03039450067</v>
      </c>
      <c r="O72" s="9">
        <f t="shared" si="8"/>
        <v>280779.0303945007</v>
      </c>
    </row>
    <row r="73" spans="1:15">
      <c r="A73" s="69"/>
      <c r="B73" s="9" t="s">
        <v>90</v>
      </c>
      <c r="C73" s="9"/>
      <c r="D73" s="9">
        <v>5832</v>
      </c>
      <c r="E73" s="9">
        <v>3820</v>
      </c>
      <c r="F73" s="9">
        <v>7</v>
      </c>
      <c r="G73" s="12">
        <f t="shared" ref="G73:G136" si="12">F73/(C73+D73)*1000</f>
        <v>1.2002743484224967</v>
      </c>
      <c r="H73" s="12">
        <f t="shared" ref="H73:H136" si="13">G$224/G73*(C73+D73)</f>
        <v>12469.508187233385</v>
      </c>
      <c r="I73" s="10">
        <f t="shared" ref="I73:I136" si="14">ROUNDDOWN(C$2*I$7/J$2,0)</f>
        <v>69444</v>
      </c>
      <c r="J73" s="9">
        <f t="shared" si="9"/>
        <v>64794</v>
      </c>
      <c r="K73" s="10">
        <f t="shared" ref="K73:K136" si="15">J73+I73</f>
        <v>134238</v>
      </c>
      <c r="L73" s="9">
        <f t="shared" si="10"/>
        <v>92875</v>
      </c>
      <c r="M73" s="9">
        <f t="shared" si="11"/>
        <v>52401.607810414353</v>
      </c>
      <c r="N73" s="10">
        <f t="shared" ref="N73:N136" si="16">M73+L73</f>
        <v>145276.60781041434</v>
      </c>
      <c r="O73" s="9">
        <f t="shared" ref="O73:O136" si="17">N73+K73</f>
        <v>279514.60781041434</v>
      </c>
    </row>
    <row r="74" spans="1:15">
      <c r="A74" s="69"/>
      <c r="B74" s="9" t="s">
        <v>91</v>
      </c>
      <c r="C74" s="9"/>
      <c r="D74" s="9">
        <v>11095</v>
      </c>
      <c r="E74" s="9">
        <v>7267</v>
      </c>
      <c r="F74" s="9">
        <v>24</v>
      </c>
      <c r="G74" s="12">
        <f t="shared" si="12"/>
        <v>2.1631365479945921</v>
      </c>
      <c r="H74" s="12">
        <f t="shared" si="13"/>
        <v>13163.024981530209</v>
      </c>
      <c r="I74" s="10">
        <f t="shared" si="14"/>
        <v>69444</v>
      </c>
      <c r="J74" s="9">
        <f t="shared" si="9"/>
        <v>123262</v>
      </c>
      <c r="K74" s="10">
        <f t="shared" si="15"/>
        <v>192706</v>
      </c>
      <c r="L74" s="9">
        <f t="shared" si="10"/>
        <v>176688</v>
      </c>
      <c r="M74" s="9">
        <f t="shared" si="11"/>
        <v>55316.028693660199</v>
      </c>
      <c r="N74" s="10">
        <f t="shared" si="16"/>
        <v>232004.02869366019</v>
      </c>
      <c r="O74" s="9">
        <f t="shared" si="17"/>
        <v>424710.02869366016</v>
      </c>
    </row>
    <row r="75" spans="1:15">
      <c r="A75" s="69"/>
      <c r="B75" s="9" t="s">
        <v>92</v>
      </c>
      <c r="C75" s="9"/>
      <c r="D75" s="9">
        <v>7058</v>
      </c>
      <c r="E75" s="9">
        <v>4623</v>
      </c>
      <c r="F75" s="9">
        <v>5</v>
      </c>
      <c r="G75" s="12">
        <f t="shared" si="12"/>
        <v>0.70841598186455079</v>
      </c>
      <c r="H75" s="12">
        <f t="shared" si="13"/>
        <v>25568.522803660704</v>
      </c>
      <c r="I75" s="10">
        <f t="shared" si="14"/>
        <v>69444</v>
      </c>
      <c r="J75" s="9">
        <f t="shared" si="9"/>
        <v>78415</v>
      </c>
      <c r="K75" s="10">
        <f t="shared" si="15"/>
        <v>147859</v>
      </c>
      <c r="L75" s="9">
        <f t="shared" si="10"/>
        <v>112399</v>
      </c>
      <c r="M75" s="9">
        <f t="shared" si="11"/>
        <v>107448.64064653487</v>
      </c>
      <c r="N75" s="10">
        <f t="shared" si="16"/>
        <v>219847.64064653486</v>
      </c>
      <c r="O75" s="9">
        <f t="shared" si="17"/>
        <v>367706.64064653486</v>
      </c>
    </row>
    <row r="76" spans="1:15">
      <c r="A76" s="69"/>
      <c r="B76" s="9" t="s">
        <v>93</v>
      </c>
      <c r="C76" s="9"/>
      <c r="D76" s="9">
        <v>12763</v>
      </c>
      <c r="E76" s="9">
        <v>8360</v>
      </c>
      <c r="F76" s="9">
        <v>10</v>
      </c>
      <c r="G76" s="12">
        <f t="shared" si="12"/>
        <v>0.78351484760636214</v>
      </c>
      <c r="H76" s="12">
        <f t="shared" si="13"/>
        <v>41804.00322538906</v>
      </c>
      <c r="I76" s="10">
        <f t="shared" si="14"/>
        <v>69444</v>
      </c>
      <c r="J76" s="9">
        <f t="shared" si="9"/>
        <v>141802</v>
      </c>
      <c r="K76" s="10">
        <f t="shared" si="15"/>
        <v>211246</v>
      </c>
      <c r="L76" s="9">
        <f t="shared" si="10"/>
        <v>203251</v>
      </c>
      <c r="M76" s="9">
        <f t="shared" si="11"/>
        <v>175676.2936460418</v>
      </c>
      <c r="N76" s="10">
        <f t="shared" si="16"/>
        <v>378927.29364604177</v>
      </c>
      <c r="O76" s="9">
        <f t="shared" si="17"/>
        <v>590173.29364604177</v>
      </c>
    </row>
    <row r="77" spans="1:15">
      <c r="A77" s="69"/>
      <c r="B77" s="9" t="s">
        <v>94</v>
      </c>
      <c r="C77" s="9"/>
      <c r="D77" s="9">
        <v>6315</v>
      </c>
      <c r="E77" s="9">
        <v>4136</v>
      </c>
      <c r="F77" s="9">
        <v>8</v>
      </c>
      <c r="G77" s="12">
        <f t="shared" si="12"/>
        <v>1.2668250197941411</v>
      </c>
      <c r="H77" s="12">
        <f t="shared" si="13"/>
        <v>12792.901525882855</v>
      </c>
      <c r="I77" s="10">
        <f t="shared" si="14"/>
        <v>69444</v>
      </c>
      <c r="J77" s="9">
        <f t="shared" si="9"/>
        <v>70154</v>
      </c>
      <c r="K77" s="10">
        <f t="shared" si="15"/>
        <v>139598</v>
      </c>
      <c r="L77" s="9">
        <f t="shared" si="10"/>
        <v>100566</v>
      </c>
      <c r="M77" s="9">
        <f t="shared" si="11"/>
        <v>53760.629405007814</v>
      </c>
      <c r="N77" s="10">
        <f t="shared" si="16"/>
        <v>154326.62940500781</v>
      </c>
      <c r="O77" s="9">
        <f t="shared" si="17"/>
        <v>293924.62940500781</v>
      </c>
    </row>
    <row r="78" spans="1:15">
      <c r="A78" s="69"/>
      <c r="B78" s="9" t="s">
        <v>95</v>
      </c>
      <c r="C78" s="9"/>
      <c r="D78" s="9">
        <v>7711</v>
      </c>
      <c r="E78" s="9">
        <v>5051</v>
      </c>
      <c r="F78" s="9">
        <v>12</v>
      </c>
      <c r="G78" s="12">
        <f t="shared" si="12"/>
        <v>1.5562183893139669</v>
      </c>
      <c r="H78" s="12">
        <f t="shared" si="13"/>
        <v>12716.057829260955</v>
      </c>
      <c r="I78" s="10">
        <f t="shared" si="14"/>
        <v>69444</v>
      </c>
      <c r="J78" s="9">
        <f t="shared" si="9"/>
        <v>85675</v>
      </c>
      <c r="K78" s="10">
        <f t="shared" si="15"/>
        <v>155119</v>
      </c>
      <c r="L78" s="9">
        <f t="shared" si="10"/>
        <v>122798</v>
      </c>
      <c r="M78" s="9">
        <f t="shared" si="11"/>
        <v>53437.703015881583</v>
      </c>
      <c r="N78" s="10">
        <f t="shared" si="16"/>
        <v>176235.70301588159</v>
      </c>
      <c r="O78" s="9">
        <f t="shared" si="17"/>
        <v>331354.70301588159</v>
      </c>
    </row>
    <row r="79" spans="1:15">
      <c r="A79" s="69"/>
      <c r="B79" s="9" t="s">
        <v>96</v>
      </c>
      <c r="C79" s="9"/>
      <c r="D79" s="9">
        <v>15589</v>
      </c>
      <c r="E79" s="9">
        <v>10211</v>
      </c>
      <c r="F79" s="9">
        <v>41</v>
      </c>
      <c r="G79" s="12">
        <f t="shared" si="12"/>
        <v>2.6300596574507669</v>
      </c>
      <c r="H79" s="12">
        <f t="shared" si="13"/>
        <v>15211.253060019088</v>
      </c>
      <c r="I79" s="10">
        <f t="shared" si="14"/>
        <v>69444</v>
      </c>
      <c r="J79" s="9">
        <f t="shared" si="9"/>
        <v>173198</v>
      </c>
      <c r="K79" s="10">
        <f t="shared" si="15"/>
        <v>242642</v>
      </c>
      <c r="L79" s="9">
        <f t="shared" si="10"/>
        <v>248256</v>
      </c>
      <c r="M79" s="9">
        <f t="shared" si="11"/>
        <v>63923.460748209116</v>
      </c>
      <c r="N79" s="10">
        <f t="shared" si="16"/>
        <v>312179.46074820909</v>
      </c>
      <c r="O79" s="9">
        <f t="shared" si="17"/>
        <v>554821.46074820915</v>
      </c>
    </row>
    <row r="80" spans="1:15">
      <c r="A80" s="69"/>
      <c r="B80" s="9" t="s">
        <v>97</v>
      </c>
      <c r="C80" s="9"/>
      <c r="D80" s="9">
        <v>4600</v>
      </c>
      <c r="E80" s="9">
        <v>3013</v>
      </c>
      <c r="F80" s="9">
        <v>3</v>
      </c>
      <c r="G80" s="12">
        <f t="shared" si="12"/>
        <v>0.65217391304347827</v>
      </c>
      <c r="H80" s="12">
        <f t="shared" si="13"/>
        <v>18101.173984712172</v>
      </c>
      <c r="I80" s="10">
        <f t="shared" si="14"/>
        <v>69444</v>
      </c>
      <c r="J80" s="9">
        <f t="shared" si="9"/>
        <v>51106</v>
      </c>
      <c r="K80" s="10">
        <f t="shared" si="15"/>
        <v>120550</v>
      </c>
      <c r="L80" s="9">
        <f t="shared" si="10"/>
        <v>73255</v>
      </c>
      <c r="M80" s="9">
        <f t="shared" si="11"/>
        <v>76068.005715421357</v>
      </c>
      <c r="N80" s="10">
        <f t="shared" si="16"/>
        <v>149323.00571542134</v>
      </c>
      <c r="O80" s="9">
        <f t="shared" si="17"/>
        <v>269873.00571542134</v>
      </c>
    </row>
    <row r="81" spans="1:15">
      <c r="A81" s="69"/>
      <c r="B81" s="9" t="s">
        <v>98</v>
      </c>
      <c r="C81" s="9"/>
      <c r="D81" s="9">
        <v>5908</v>
      </c>
      <c r="E81" s="9">
        <v>3870</v>
      </c>
      <c r="F81" s="9">
        <v>15</v>
      </c>
      <c r="G81" s="12">
        <f t="shared" si="12"/>
        <v>2.5389302640487474</v>
      </c>
      <c r="H81" s="12">
        <f t="shared" si="13"/>
        <v>5971.7559140559797</v>
      </c>
      <c r="I81" s="10">
        <f t="shared" si="14"/>
        <v>69444</v>
      </c>
      <c r="J81" s="9">
        <f t="shared" si="9"/>
        <v>65642</v>
      </c>
      <c r="K81" s="10">
        <f t="shared" si="15"/>
        <v>135086</v>
      </c>
      <c r="L81" s="9">
        <f t="shared" si="10"/>
        <v>94085</v>
      </c>
      <c r="M81" s="9">
        <f t="shared" si="11"/>
        <v>25095.58569986502</v>
      </c>
      <c r="N81" s="10">
        <f t="shared" si="16"/>
        <v>119180.58569986501</v>
      </c>
      <c r="O81" s="9">
        <f t="shared" si="17"/>
        <v>254266.58569986501</v>
      </c>
    </row>
    <row r="82" spans="1:15">
      <c r="A82" s="69"/>
      <c r="B82" s="9" t="s">
        <v>99</v>
      </c>
      <c r="C82" s="9"/>
      <c r="D82" s="9">
        <v>5383</v>
      </c>
      <c r="E82" s="9">
        <v>3528</v>
      </c>
      <c r="F82" s="9">
        <v>18</v>
      </c>
      <c r="G82" s="12">
        <f t="shared" si="12"/>
        <v>3.3438603009474273</v>
      </c>
      <c r="H82" s="12">
        <f t="shared" si="13"/>
        <v>4131.3176519367944</v>
      </c>
      <c r="I82" s="10">
        <f t="shared" si="14"/>
        <v>69444</v>
      </c>
      <c r="J82" s="9">
        <f t="shared" si="9"/>
        <v>59841</v>
      </c>
      <c r="K82" s="10">
        <f t="shared" si="15"/>
        <v>129285</v>
      </c>
      <c r="L82" s="9">
        <f t="shared" si="10"/>
        <v>85724</v>
      </c>
      <c r="M82" s="9">
        <f t="shared" si="11"/>
        <v>17361.365347085597</v>
      </c>
      <c r="N82" s="10">
        <f t="shared" si="16"/>
        <v>103085.36534708559</v>
      </c>
      <c r="O82" s="9">
        <f t="shared" si="17"/>
        <v>232370.36534708558</v>
      </c>
    </row>
    <row r="83" spans="1:15">
      <c r="A83" s="69"/>
      <c r="B83" s="9" t="s">
        <v>100</v>
      </c>
      <c r="C83" s="9"/>
      <c r="D83" s="9">
        <v>4611</v>
      </c>
      <c r="E83" s="9">
        <v>3020</v>
      </c>
      <c r="F83" s="9">
        <v>13</v>
      </c>
      <c r="G83" s="12">
        <f t="shared" si="12"/>
        <v>2.8193450444589025</v>
      </c>
      <c r="H83" s="12">
        <f t="shared" si="13"/>
        <v>4197.195767403824</v>
      </c>
      <c r="I83" s="10">
        <f t="shared" si="14"/>
        <v>69444</v>
      </c>
      <c r="J83" s="9">
        <f t="shared" si="9"/>
        <v>51225</v>
      </c>
      <c r="K83" s="10">
        <f t="shared" si="15"/>
        <v>120669</v>
      </c>
      <c r="L83" s="9">
        <f t="shared" si="10"/>
        <v>73430</v>
      </c>
      <c r="M83" s="9">
        <f t="shared" si="11"/>
        <v>17638.210200800586</v>
      </c>
      <c r="N83" s="10">
        <f t="shared" si="16"/>
        <v>91068.21020080059</v>
      </c>
      <c r="O83" s="9">
        <f t="shared" si="17"/>
        <v>211737.21020080059</v>
      </c>
    </row>
    <row r="84" spans="1:15">
      <c r="A84" s="69"/>
      <c r="B84" s="9" t="s">
        <v>101</v>
      </c>
      <c r="C84" s="9"/>
      <c r="D84" s="9">
        <v>1822</v>
      </c>
      <c r="E84" s="9">
        <v>1193</v>
      </c>
      <c r="F84" s="9">
        <v>9</v>
      </c>
      <c r="G84" s="12">
        <f t="shared" si="12"/>
        <v>4.9396267837541163</v>
      </c>
      <c r="H84" s="12">
        <f t="shared" si="13"/>
        <v>946.6001521465854</v>
      </c>
      <c r="I84" s="10">
        <f t="shared" si="14"/>
        <v>69444</v>
      </c>
      <c r="J84" s="9">
        <f t="shared" si="9"/>
        <v>20235</v>
      </c>
      <c r="K84" s="10">
        <f t="shared" si="15"/>
        <v>89679</v>
      </c>
      <c r="L84" s="9">
        <f t="shared" si="10"/>
        <v>29015</v>
      </c>
      <c r="M84" s="9">
        <f t="shared" si="11"/>
        <v>3977.9732433111662</v>
      </c>
      <c r="N84" s="10">
        <f t="shared" si="16"/>
        <v>32992.973243311164</v>
      </c>
      <c r="O84" s="9">
        <f t="shared" si="17"/>
        <v>122671.97324331116</v>
      </c>
    </row>
    <row r="85" spans="1:15">
      <c r="A85" s="69"/>
      <c r="B85" s="9" t="s">
        <v>102</v>
      </c>
      <c r="C85" s="9"/>
      <c r="D85" s="9">
        <v>2271</v>
      </c>
      <c r="E85" s="9">
        <v>1488</v>
      </c>
      <c r="F85" s="9">
        <v>4</v>
      </c>
      <c r="G85" s="12">
        <f t="shared" si="12"/>
        <v>1.7613386173491854</v>
      </c>
      <c r="H85" s="12">
        <f t="shared" si="13"/>
        <v>3308.9226201637975</v>
      </c>
      <c r="I85" s="10">
        <f t="shared" si="14"/>
        <v>69444</v>
      </c>
      <c r="J85" s="9">
        <f t="shared" si="9"/>
        <v>25239</v>
      </c>
      <c r="K85" s="10">
        <f t="shared" si="15"/>
        <v>94683</v>
      </c>
      <c r="L85" s="9">
        <f t="shared" si="10"/>
        <v>36165</v>
      </c>
      <c r="M85" s="9">
        <f t="shared" si="11"/>
        <v>13905.349177632863</v>
      </c>
      <c r="N85" s="10">
        <f t="shared" si="16"/>
        <v>50070.349177632859</v>
      </c>
      <c r="O85" s="9">
        <f t="shared" si="17"/>
        <v>144753.34917763286</v>
      </c>
    </row>
    <row r="86" spans="1:15">
      <c r="A86" s="69"/>
      <c r="B86" s="9" t="s">
        <v>103</v>
      </c>
      <c r="C86" s="9"/>
      <c r="D86" s="9">
        <v>11083</v>
      </c>
      <c r="E86" s="9">
        <v>7259</v>
      </c>
      <c r="F86" s="9">
        <v>36</v>
      </c>
      <c r="G86" s="12">
        <f t="shared" si="12"/>
        <v>3.2482179915185418</v>
      </c>
      <c r="H86" s="12">
        <f t="shared" si="13"/>
        <v>8756.3779727230558</v>
      </c>
      <c r="I86" s="10">
        <f t="shared" si="14"/>
        <v>69444</v>
      </c>
      <c r="J86" s="9">
        <f t="shared" si="9"/>
        <v>123127</v>
      </c>
      <c r="K86" s="10">
        <f t="shared" si="15"/>
        <v>192571</v>
      </c>
      <c r="L86" s="9">
        <f t="shared" si="10"/>
        <v>176497</v>
      </c>
      <c r="M86" s="9">
        <f t="shared" si="11"/>
        <v>36797.624852290952</v>
      </c>
      <c r="N86" s="10">
        <f t="shared" si="16"/>
        <v>213294.62485229096</v>
      </c>
      <c r="O86" s="9">
        <f t="shared" si="17"/>
        <v>405865.62485229096</v>
      </c>
    </row>
    <row r="87" spans="1:15">
      <c r="A87" s="69"/>
      <c r="B87" s="9" t="s">
        <v>104</v>
      </c>
      <c r="C87" s="9"/>
      <c r="D87" s="9">
        <v>8928</v>
      </c>
      <c r="E87" s="9">
        <v>5848</v>
      </c>
      <c r="F87" s="9">
        <v>39</v>
      </c>
      <c r="G87" s="12">
        <f t="shared" si="12"/>
        <v>4.368279569892473</v>
      </c>
      <c r="H87" s="12">
        <f t="shared" si="13"/>
        <v>5245.1279909969317</v>
      </c>
      <c r="I87" s="10">
        <f t="shared" si="14"/>
        <v>69444</v>
      </c>
      <c r="J87" s="9">
        <f t="shared" si="9"/>
        <v>99193</v>
      </c>
      <c r="K87" s="10">
        <f t="shared" si="15"/>
        <v>168637</v>
      </c>
      <c r="L87" s="9">
        <f t="shared" si="10"/>
        <v>142179</v>
      </c>
      <c r="M87" s="9">
        <f t="shared" si="11"/>
        <v>22042.019281967332</v>
      </c>
      <c r="N87" s="10">
        <f t="shared" si="16"/>
        <v>164221.01928196734</v>
      </c>
      <c r="O87" s="9">
        <f t="shared" si="17"/>
        <v>332858.01928196731</v>
      </c>
    </row>
    <row r="88" spans="1:15">
      <c r="A88" s="69"/>
      <c r="B88" s="9" t="s">
        <v>105</v>
      </c>
      <c r="C88" s="9"/>
      <c r="D88" s="9">
        <v>12931</v>
      </c>
      <c r="E88" s="9">
        <v>8470</v>
      </c>
      <c r="F88" s="9">
        <v>15</v>
      </c>
      <c r="G88" s="12">
        <f t="shared" si="12"/>
        <v>1.1600030933415821</v>
      </c>
      <c r="H88" s="12">
        <f t="shared" si="13"/>
        <v>28607.855169916118</v>
      </c>
      <c r="I88" s="10">
        <f t="shared" si="14"/>
        <v>69444</v>
      </c>
      <c r="J88" s="9">
        <f t="shared" si="9"/>
        <v>143668</v>
      </c>
      <c r="K88" s="10">
        <f t="shared" si="15"/>
        <v>213112</v>
      </c>
      <c r="L88" s="9">
        <f t="shared" si="10"/>
        <v>205927</v>
      </c>
      <c r="M88" s="9">
        <f t="shared" si="11"/>
        <v>120221.06921954591</v>
      </c>
      <c r="N88" s="10">
        <f t="shared" si="16"/>
        <v>326148.06921954593</v>
      </c>
      <c r="O88" s="9">
        <f t="shared" si="17"/>
        <v>539260.06921954593</v>
      </c>
    </row>
    <row r="89" spans="1:15">
      <c r="A89" s="69"/>
      <c r="B89" s="9" t="s">
        <v>106</v>
      </c>
      <c r="C89" s="9"/>
      <c r="D89" s="9">
        <v>9255</v>
      </c>
      <c r="E89" s="9">
        <v>6052</v>
      </c>
      <c r="F89" s="9">
        <v>9</v>
      </c>
      <c r="G89" s="12">
        <f t="shared" si="12"/>
        <v>0.97244732576985415</v>
      </c>
      <c r="H89" s="12">
        <f t="shared" si="13"/>
        <v>24424.330658315546</v>
      </c>
      <c r="I89" s="10">
        <f t="shared" si="14"/>
        <v>69444</v>
      </c>
      <c r="J89" s="9">
        <f t="shared" si="9"/>
        <v>102653</v>
      </c>
      <c r="K89" s="10">
        <f t="shared" si="15"/>
        <v>172097</v>
      </c>
      <c r="L89" s="9">
        <f t="shared" si="10"/>
        <v>147386</v>
      </c>
      <c r="M89" s="9">
        <f t="shared" si="11"/>
        <v>102640.31082631633</v>
      </c>
      <c r="N89" s="10">
        <f t="shared" si="16"/>
        <v>250026.31082631633</v>
      </c>
      <c r="O89" s="9">
        <f t="shared" si="17"/>
        <v>422123.31082631636</v>
      </c>
    </row>
    <row r="90" spans="1:15">
      <c r="A90" s="69"/>
      <c r="B90" s="9" t="s">
        <v>107</v>
      </c>
      <c r="C90" s="9"/>
      <c r="D90" s="9">
        <v>20867</v>
      </c>
      <c r="E90" s="9">
        <v>13668</v>
      </c>
      <c r="F90" s="9">
        <v>27</v>
      </c>
      <c r="G90" s="12">
        <f t="shared" si="12"/>
        <v>1.2939090429865339</v>
      </c>
      <c r="H90" s="12">
        <f t="shared" si="13"/>
        <v>41387.443609777787</v>
      </c>
      <c r="I90" s="10">
        <f t="shared" si="14"/>
        <v>69444</v>
      </c>
      <c r="J90" s="9">
        <f t="shared" si="9"/>
        <v>231836</v>
      </c>
      <c r="K90" s="10">
        <f t="shared" si="15"/>
        <v>301280</v>
      </c>
      <c r="L90" s="9">
        <f t="shared" si="10"/>
        <v>332308</v>
      </c>
      <c r="M90" s="9">
        <f t="shared" si="11"/>
        <v>173925.75198239641</v>
      </c>
      <c r="N90" s="10">
        <f t="shared" si="16"/>
        <v>506233.75198239641</v>
      </c>
      <c r="O90" s="9">
        <f t="shared" si="17"/>
        <v>807513.75198239647</v>
      </c>
    </row>
    <row r="91" spans="1:15">
      <c r="A91" s="69" t="s">
        <v>108</v>
      </c>
      <c r="B91" s="10" t="s">
        <v>109</v>
      </c>
      <c r="C91" s="10">
        <v>34227</v>
      </c>
      <c r="D91" s="10"/>
      <c r="E91" s="10">
        <v>26081</v>
      </c>
      <c r="F91" s="10">
        <v>112</v>
      </c>
      <c r="G91" s="11">
        <f t="shared" si="12"/>
        <v>3.2722704297776608</v>
      </c>
      <c r="H91" s="11">
        <f t="shared" si="13"/>
        <v>26843.057466095332</v>
      </c>
      <c r="I91" s="10">
        <f t="shared" si="14"/>
        <v>69444</v>
      </c>
      <c r="J91" s="10">
        <f t="shared" si="9"/>
        <v>442385</v>
      </c>
      <c r="K91" s="10">
        <f t="shared" si="15"/>
        <v>511829</v>
      </c>
      <c r="L91" s="10">
        <f t="shared" si="10"/>
        <v>545068</v>
      </c>
      <c r="M91" s="10">
        <f t="shared" si="11"/>
        <v>112804.71921185128</v>
      </c>
      <c r="N91" s="10">
        <f t="shared" si="16"/>
        <v>657872.71921185125</v>
      </c>
      <c r="O91" s="10">
        <f t="shared" si="17"/>
        <v>1169701.7192118512</v>
      </c>
    </row>
    <row r="92" spans="1:15">
      <c r="A92" s="69"/>
      <c r="B92" s="9" t="s">
        <v>110</v>
      </c>
      <c r="C92" s="9"/>
      <c r="D92" s="9">
        <v>14908</v>
      </c>
      <c r="E92" s="9">
        <v>11360</v>
      </c>
      <c r="F92" s="9">
        <v>18</v>
      </c>
      <c r="G92" s="12">
        <f t="shared" si="12"/>
        <v>1.2074054199087738</v>
      </c>
      <c r="H92" s="12">
        <f t="shared" si="13"/>
        <v>31686.815648228108</v>
      </c>
      <c r="I92" s="10">
        <f t="shared" si="14"/>
        <v>69444</v>
      </c>
      <c r="J92" s="9">
        <f t="shared" si="9"/>
        <v>192688</v>
      </c>
      <c r="K92" s="10">
        <f t="shared" si="15"/>
        <v>262132</v>
      </c>
      <c r="L92" s="9">
        <f t="shared" si="10"/>
        <v>237411</v>
      </c>
      <c r="M92" s="9">
        <f t="shared" si="11"/>
        <v>133160.03016537195</v>
      </c>
      <c r="N92" s="10">
        <f t="shared" si="16"/>
        <v>370571.03016537195</v>
      </c>
      <c r="O92" s="9">
        <f t="shared" si="17"/>
        <v>632703.03016537195</v>
      </c>
    </row>
    <row r="93" spans="1:15">
      <c r="A93" s="69"/>
      <c r="B93" s="9" t="s">
        <v>111</v>
      </c>
      <c r="C93" s="9"/>
      <c r="D93" s="9">
        <v>7059</v>
      </c>
      <c r="E93" s="9">
        <v>5379</v>
      </c>
      <c r="F93" s="9">
        <v>23</v>
      </c>
      <c r="G93" s="12">
        <f t="shared" si="12"/>
        <v>3.2582518770364071</v>
      </c>
      <c r="H93" s="12">
        <f t="shared" si="13"/>
        <v>5559.9496906524391</v>
      </c>
      <c r="I93" s="10">
        <f t="shared" si="14"/>
        <v>69444</v>
      </c>
      <c r="J93" s="9">
        <f t="shared" si="9"/>
        <v>91238</v>
      </c>
      <c r="K93" s="10">
        <f t="shared" si="15"/>
        <v>160682</v>
      </c>
      <c r="L93" s="9">
        <f t="shared" si="10"/>
        <v>112415</v>
      </c>
      <c r="M93" s="9">
        <f t="shared" si="11"/>
        <v>23365.019595038717</v>
      </c>
      <c r="N93" s="10">
        <f t="shared" si="16"/>
        <v>135780.01959503873</v>
      </c>
      <c r="O93" s="9">
        <f t="shared" si="17"/>
        <v>296462.01959503873</v>
      </c>
    </row>
    <row r="94" spans="1:15">
      <c r="A94" s="69"/>
      <c r="B94" s="9" t="s">
        <v>112</v>
      </c>
      <c r="C94" s="9"/>
      <c r="D94" s="9">
        <v>8024</v>
      </c>
      <c r="E94" s="9">
        <v>6114</v>
      </c>
      <c r="F94" s="9">
        <v>16</v>
      </c>
      <c r="G94" s="12">
        <f t="shared" si="12"/>
        <v>1.9940179461615153</v>
      </c>
      <c r="H94" s="12">
        <f t="shared" si="13"/>
        <v>10327.000343583919</v>
      </c>
      <c r="I94" s="10">
        <f t="shared" si="14"/>
        <v>69444</v>
      </c>
      <c r="J94" s="9">
        <f t="shared" si="9"/>
        <v>103705</v>
      </c>
      <c r="K94" s="10">
        <f t="shared" si="15"/>
        <v>173149</v>
      </c>
      <c r="L94" s="9">
        <f t="shared" si="10"/>
        <v>127782</v>
      </c>
      <c r="M94" s="9">
        <f t="shared" si="11"/>
        <v>43397.976386634407</v>
      </c>
      <c r="N94" s="10">
        <f t="shared" si="16"/>
        <v>171179.9763866344</v>
      </c>
      <c r="O94" s="9">
        <f t="shared" si="17"/>
        <v>344328.9763866344</v>
      </c>
    </row>
    <row r="95" spans="1:15">
      <c r="A95" s="69"/>
      <c r="B95" s="9" t="s">
        <v>113</v>
      </c>
      <c r="C95" s="9"/>
      <c r="D95" s="9">
        <v>4902</v>
      </c>
      <c r="E95" s="9">
        <v>3735</v>
      </c>
      <c r="F95" s="9">
        <v>8</v>
      </c>
      <c r="G95" s="12">
        <f t="shared" si="12"/>
        <v>1.6319869441044472</v>
      </c>
      <c r="H95" s="12">
        <f t="shared" si="13"/>
        <v>7708.4837450567511</v>
      </c>
      <c r="I95" s="10">
        <f t="shared" si="14"/>
        <v>69444</v>
      </c>
      <c r="J95" s="9">
        <f t="shared" si="9"/>
        <v>63353</v>
      </c>
      <c r="K95" s="10">
        <f t="shared" si="15"/>
        <v>132797</v>
      </c>
      <c r="L95" s="9">
        <f t="shared" si="10"/>
        <v>78064</v>
      </c>
      <c r="M95" s="9">
        <f t="shared" si="11"/>
        <v>32393.97544443488</v>
      </c>
      <c r="N95" s="10">
        <f t="shared" si="16"/>
        <v>110457.97544443488</v>
      </c>
      <c r="O95" s="9">
        <f t="shared" si="17"/>
        <v>243254.97544443488</v>
      </c>
    </row>
    <row r="96" spans="1:15">
      <c r="A96" s="69"/>
      <c r="B96" s="9" t="s">
        <v>114</v>
      </c>
      <c r="C96" s="9"/>
      <c r="D96" s="9">
        <v>11532</v>
      </c>
      <c r="E96" s="9">
        <v>8787</v>
      </c>
      <c r="F96" s="9">
        <v>45</v>
      </c>
      <c r="G96" s="12">
        <f t="shared" si="12"/>
        <v>3.9021852237252861</v>
      </c>
      <c r="H96" s="12">
        <f t="shared" si="13"/>
        <v>7584.1879619820211</v>
      </c>
      <c r="I96" s="10">
        <f t="shared" si="14"/>
        <v>69444</v>
      </c>
      <c r="J96" s="9">
        <f t="shared" si="9"/>
        <v>149044</v>
      </c>
      <c r="K96" s="10">
        <f t="shared" si="15"/>
        <v>218488</v>
      </c>
      <c r="L96" s="9">
        <f t="shared" si="10"/>
        <v>183648</v>
      </c>
      <c r="M96" s="9">
        <f t="shared" si="11"/>
        <v>31871.637371483546</v>
      </c>
      <c r="N96" s="10">
        <f t="shared" si="16"/>
        <v>215519.63737148355</v>
      </c>
      <c r="O96" s="9">
        <f t="shared" si="17"/>
        <v>434007.63737148355</v>
      </c>
    </row>
    <row r="97" spans="1:15">
      <c r="A97" s="69"/>
      <c r="B97" s="9" t="s">
        <v>115</v>
      </c>
      <c r="C97" s="9"/>
      <c r="D97" s="9">
        <v>6184</v>
      </c>
      <c r="E97" s="9">
        <v>4712</v>
      </c>
      <c r="F97" s="9">
        <v>17</v>
      </c>
      <c r="G97" s="12">
        <f t="shared" si="12"/>
        <v>2.7490297542043987</v>
      </c>
      <c r="H97" s="12">
        <f t="shared" si="13"/>
        <v>5773.0108608443434</v>
      </c>
      <c r="I97" s="10">
        <f t="shared" si="14"/>
        <v>69444</v>
      </c>
      <c r="J97" s="9">
        <f t="shared" si="9"/>
        <v>79924</v>
      </c>
      <c r="K97" s="10">
        <f t="shared" si="15"/>
        <v>149368</v>
      </c>
      <c r="L97" s="9">
        <f t="shared" si="10"/>
        <v>98480</v>
      </c>
      <c r="M97" s="9">
        <f t="shared" si="11"/>
        <v>24260.383526990328</v>
      </c>
      <c r="N97" s="10">
        <f t="shared" si="16"/>
        <v>122740.38352699034</v>
      </c>
      <c r="O97" s="9">
        <f t="shared" si="17"/>
        <v>272108.38352699031</v>
      </c>
    </row>
    <row r="98" spans="1:15">
      <c r="A98" s="69"/>
      <c r="B98" s="9" t="s">
        <v>116</v>
      </c>
      <c r="C98" s="9"/>
      <c r="D98" s="9">
        <v>8899</v>
      </c>
      <c r="E98" s="9">
        <v>6781</v>
      </c>
      <c r="F98" s="9">
        <v>23</v>
      </c>
      <c r="G98" s="12">
        <f t="shared" si="12"/>
        <v>2.5845600629284191</v>
      </c>
      <c r="H98" s="12">
        <f t="shared" si="13"/>
        <v>8836.2279641651439</v>
      </c>
      <c r="I98" s="10">
        <f t="shared" si="14"/>
        <v>69444</v>
      </c>
      <c r="J98" s="9">
        <f t="shared" si="9"/>
        <v>115019</v>
      </c>
      <c r="K98" s="10">
        <f t="shared" si="15"/>
        <v>184463</v>
      </c>
      <c r="L98" s="9">
        <f t="shared" si="10"/>
        <v>141717</v>
      </c>
      <c r="M98" s="9">
        <f t="shared" si="11"/>
        <v>37133.184833677966</v>
      </c>
      <c r="N98" s="10">
        <f t="shared" si="16"/>
        <v>178850.18483367795</v>
      </c>
      <c r="O98" s="9">
        <f t="shared" si="17"/>
        <v>363313.18483367795</v>
      </c>
    </row>
    <row r="99" spans="1:15">
      <c r="A99" s="69"/>
      <c r="B99" s="9" t="s">
        <v>117</v>
      </c>
      <c r="C99" s="9"/>
      <c r="D99" s="9">
        <v>8744</v>
      </c>
      <c r="E99" s="9">
        <v>6663</v>
      </c>
      <c r="F99" s="9">
        <v>10</v>
      </c>
      <c r="G99" s="12">
        <f t="shared" si="12"/>
        <v>1.1436413540713632</v>
      </c>
      <c r="H99" s="12">
        <f t="shared" si="13"/>
        <v>19621.519304041511</v>
      </c>
      <c r="I99" s="10">
        <f t="shared" si="14"/>
        <v>69444</v>
      </c>
      <c r="J99" s="9">
        <f t="shared" si="9"/>
        <v>113017</v>
      </c>
      <c r="K99" s="10">
        <f t="shared" si="15"/>
        <v>182461</v>
      </c>
      <c r="L99" s="9">
        <f t="shared" si="10"/>
        <v>139249</v>
      </c>
      <c r="M99" s="9">
        <f t="shared" si="11"/>
        <v>82457.073990099743</v>
      </c>
      <c r="N99" s="10">
        <f t="shared" si="16"/>
        <v>221706.07399009974</v>
      </c>
      <c r="O99" s="9">
        <f t="shared" si="17"/>
        <v>404167.07399009971</v>
      </c>
    </row>
    <row r="100" spans="1:15">
      <c r="A100" s="69"/>
      <c r="B100" s="9" t="s">
        <v>118</v>
      </c>
      <c r="C100" s="9"/>
      <c r="D100" s="9">
        <v>8294</v>
      </c>
      <c r="E100" s="9">
        <v>6320</v>
      </c>
      <c r="F100" s="9">
        <v>8</v>
      </c>
      <c r="G100" s="12">
        <f t="shared" si="12"/>
        <v>0.96455268869061972</v>
      </c>
      <c r="H100" s="12">
        <f t="shared" si="13"/>
        <v>22067.361481336386</v>
      </c>
      <c r="I100" s="10">
        <f t="shared" si="14"/>
        <v>69444</v>
      </c>
      <c r="J100" s="9">
        <f t="shared" si="9"/>
        <v>107199</v>
      </c>
      <c r="K100" s="10">
        <f t="shared" si="15"/>
        <v>176643</v>
      </c>
      <c r="L100" s="9">
        <f t="shared" si="10"/>
        <v>132082</v>
      </c>
      <c r="M100" s="9">
        <f t="shared" si="11"/>
        <v>92735.431453467521</v>
      </c>
      <c r="N100" s="10">
        <f t="shared" si="16"/>
        <v>224817.43145346752</v>
      </c>
      <c r="O100" s="9">
        <f t="shared" si="17"/>
        <v>401460.43145346752</v>
      </c>
    </row>
    <row r="101" spans="1:15">
      <c r="A101" s="69"/>
      <c r="B101" s="9" t="s">
        <v>119</v>
      </c>
      <c r="C101" s="9"/>
      <c r="D101" s="9">
        <v>6420</v>
      </c>
      <c r="E101" s="9">
        <v>4892</v>
      </c>
      <c r="F101" s="9">
        <v>10</v>
      </c>
      <c r="G101" s="12">
        <f t="shared" si="12"/>
        <v>1.557632398753894</v>
      </c>
      <c r="H101" s="12">
        <f t="shared" si="13"/>
        <v>10577.484320748925</v>
      </c>
      <c r="I101" s="10">
        <f t="shared" si="14"/>
        <v>69444</v>
      </c>
      <c r="J101" s="9">
        <f t="shared" si="9"/>
        <v>82978</v>
      </c>
      <c r="K101" s="10">
        <f t="shared" si="15"/>
        <v>152422</v>
      </c>
      <c r="L101" s="9">
        <f t="shared" si="10"/>
        <v>102239</v>
      </c>
      <c r="M101" s="9">
        <f t="shared" si="11"/>
        <v>44450.605162132706</v>
      </c>
      <c r="N101" s="10">
        <f t="shared" si="16"/>
        <v>146689.60516213271</v>
      </c>
      <c r="O101" s="9">
        <f t="shared" si="17"/>
        <v>299111.60516213271</v>
      </c>
    </row>
    <row r="102" spans="1:15">
      <c r="A102" s="69"/>
      <c r="B102" s="9" t="s">
        <v>120</v>
      </c>
      <c r="C102" s="9"/>
      <c r="D102" s="9">
        <v>10220</v>
      </c>
      <c r="E102" s="9">
        <v>7788</v>
      </c>
      <c r="F102" s="9">
        <v>8</v>
      </c>
      <c r="G102" s="12">
        <f t="shared" si="12"/>
        <v>0.78277886497064586</v>
      </c>
      <c r="H102" s="12">
        <f t="shared" si="13"/>
        <v>33506.119934277129</v>
      </c>
      <c r="I102" s="10">
        <f t="shared" si="14"/>
        <v>69444</v>
      </c>
      <c r="J102" s="9">
        <f t="shared" si="9"/>
        <v>132099</v>
      </c>
      <c r="K102" s="10">
        <f t="shared" si="15"/>
        <v>201543</v>
      </c>
      <c r="L102" s="9">
        <f t="shared" si="10"/>
        <v>162754</v>
      </c>
      <c r="M102" s="9">
        <f t="shared" si="11"/>
        <v>140805.43752658227</v>
      </c>
      <c r="N102" s="10">
        <f t="shared" si="16"/>
        <v>303559.43752658227</v>
      </c>
      <c r="O102" s="9">
        <f t="shared" si="17"/>
        <v>505102.43752658227</v>
      </c>
    </row>
    <row r="103" spans="1:15">
      <c r="A103" s="69"/>
      <c r="B103" s="9" t="s">
        <v>121</v>
      </c>
      <c r="C103" s="9"/>
      <c r="D103" s="9">
        <v>15700</v>
      </c>
      <c r="E103" s="9">
        <v>11963</v>
      </c>
      <c r="F103" s="9">
        <v>13</v>
      </c>
      <c r="G103" s="12">
        <f t="shared" si="12"/>
        <v>0.82802547770700641</v>
      </c>
      <c r="H103" s="12">
        <f t="shared" si="13"/>
        <v>48659.572220718015</v>
      </c>
      <c r="I103" s="10">
        <f t="shared" si="14"/>
        <v>69444</v>
      </c>
      <c r="J103" s="9">
        <f t="shared" si="9"/>
        <v>202916</v>
      </c>
      <c r="K103" s="10">
        <f t="shared" si="15"/>
        <v>272360</v>
      </c>
      <c r="L103" s="9">
        <f t="shared" si="10"/>
        <v>250023</v>
      </c>
      <c r="M103" s="9">
        <f t="shared" si="11"/>
        <v>204485.9974784886</v>
      </c>
      <c r="N103" s="10">
        <f t="shared" si="16"/>
        <v>454508.9974784886</v>
      </c>
      <c r="O103" s="9">
        <f t="shared" si="17"/>
        <v>726868.9974784886</v>
      </c>
    </row>
    <row r="104" spans="1:15">
      <c r="A104" s="69"/>
      <c r="B104" s="9" t="s">
        <v>122</v>
      </c>
      <c r="C104" s="9"/>
      <c r="D104" s="9">
        <v>6174</v>
      </c>
      <c r="E104" s="9">
        <v>4705</v>
      </c>
      <c r="F104" s="9">
        <v>6</v>
      </c>
      <c r="G104" s="12">
        <f t="shared" si="12"/>
        <v>0.97181729834791053</v>
      </c>
      <c r="H104" s="12">
        <f t="shared" si="13"/>
        <v>16304.006282449869</v>
      </c>
      <c r="I104" s="10">
        <f t="shared" si="14"/>
        <v>69444</v>
      </c>
      <c r="J104" s="9">
        <f t="shared" si="9"/>
        <v>79806</v>
      </c>
      <c r="K104" s="10">
        <f t="shared" si="15"/>
        <v>149250</v>
      </c>
      <c r="L104" s="9">
        <f t="shared" si="10"/>
        <v>98321</v>
      </c>
      <c r="M104" s="9">
        <f t="shared" si="11"/>
        <v>68515.624684073948</v>
      </c>
      <c r="N104" s="10">
        <f t="shared" si="16"/>
        <v>166836.62468407396</v>
      </c>
      <c r="O104" s="9">
        <f t="shared" si="17"/>
        <v>316086.62468407396</v>
      </c>
    </row>
    <row r="105" spans="1:15">
      <c r="A105" s="69"/>
      <c r="B105" s="9" t="s">
        <v>123</v>
      </c>
      <c r="C105" s="9"/>
      <c r="D105" s="9">
        <v>6622</v>
      </c>
      <c r="E105" s="9">
        <v>5046</v>
      </c>
      <c r="F105" s="9">
        <v>7</v>
      </c>
      <c r="G105" s="12">
        <f t="shared" si="12"/>
        <v>1.0570824524312896</v>
      </c>
      <c r="H105" s="12">
        <f t="shared" si="13"/>
        <v>16076.542276548027</v>
      </c>
      <c r="I105" s="10">
        <f t="shared" si="14"/>
        <v>69444</v>
      </c>
      <c r="J105" s="9">
        <f t="shared" si="9"/>
        <v>85590</v>
      </c>
      <c r="K105" s="10">
        <f t="shared" si="15"/>
        <v>155034</v>
      </c>
      <c r="L105" s="9">
        <f t="shared" si="10"/>
        <v>105455</v>
      </c>
      <c r="M105" s="9">
        <f t="shared" si="11"/>
        <v>67559.734568018073</v>
      </c>
      <c r="N105" s="10">
        <f t="shared" si="16"/>
        <v>173014.73456801806</v>
      </c>
      <c r="O105" s="9">
        <f t="shared" si="17"/>
        <v>328048.73456801806</v>
      </c>
    </row>
    <row r="106" spans="1:15">
      <c r="A106" s="69"/>
      <c r="B106" s="9" t="s">
        <v>124</v>
      </c>
      <c r="C106" s="9"/>
      <c r="D106" s="9">
        <v>6743</v>
      </c>
      <c r="E106" s="9">
        <v>5138</v>
      </c>
      <c r="F106" s="9">
        <v>23</v>
      </c>
      <c r="G106" s="12">
        <f t="shared" si="12"/>
        <v>3.4109446833753525</v>
      </c>
      <c r="H106" s="12">
        <f t="shared" si="13"/>
        <v>5073.3031911795324</v>
      </c>
      <c r="I106" s="10">
        <f t="shared" si="14"/>
        <v>69444</v>
      </c>
      <c r="J106" s="9">
        <f t="shared" si="9"/>
        <v>87150</v>
      </c>
      <c r="K106" s="10">
        <f t="shared" si="15"/>
        <v>156594</v>
      </c>
      <c r="L106" s="9">
        <f t="shared" si="10"/>
        <v>107382</v>
      </c>
      <c r="M106" s="9">
        <f t="shared" si="11"/>
        <v>21319.946234904201</v>
      </c>
      <c r="N106" s="10">
        <f t="shared" si="16"/>
        <v>128701.9462349042</v>
      </c>
      <c r="O106" s="9">
        <f t="shared" si="17"/>
        <v>285295.94623490423</v>
      </c>
    </row>
    <row r="107" spans="1:15">
      <c r="A107" s="69"/>
      <c r="B107" s="9" t="s">
        <v>125</v>
      </c>
      <c r="C107" s="9"/>
      <c r="D107" s="9">
        <v>11367</v>
      </c>
      <c r="E107" s="9">
        <v>8662</v>
      </c>
      <c r="F107" s="9">
        <v>20</v>
      </c>
      <c r="G107" s="12">
        <f t="shared" si="12"/>
        <v>1.759479194158529</v>
      </c>
      <c r="H107" s="12">
        <f t="shared" si="13"/>
        <v>16579.600377544182</v>
      </c>
      <c r="I107" s="10">
        <f t="shared" si="14"/>
        <v>69444</v>
      </c>
      <c r="J107" s="9">
        <f t="shared" si="9"/>
        <v>146924</v>
      </c>
      <c r="K107" s="10">
        <f t="shared" si="15"/>
        <v>216368</v>
      </c>
      <c r="L107" s="9">
        <f t="shared" si="10"/>
        <v>181020</v>
      </c>
      <c r="M107" s="9">
        <f t="shared" si="11"/>
        <v>69673.775708890127</v>
      </c>
      <c r="N107" s="10">
        <f t="shared" si="16"/>
        <v>250693.77570889011</v>
      </c>
      <c r="O107" s="9">
        <f t="shared" si="17"/>
        <v>467061.77570889011</v>
      </c>
    </row>
    <row r="108" spans="1:15">
      <c r="A108" s="69"/>
      <c r="B108" s="9" t="s">
        <v>126</v>
      </c>
      <c r="C108" s="9"/>
      <c r="D108" s="9">
        <v>3318</v>
      </c>
      <c r="E108" s="9">
        <v>2528</v>
      </c>
      <c r="F108" s="9">
        <v>4</v>
      </c>
      <c r="G108" s="12">
        <f t="shared" si="12"/>
        <v>1.2055455093429777</v>
      </c>
      <c r="H108" s="12">
        <f t="shared" si="13"/>
        <v>7063.2585873087355</v>
      </c>
      <c r="I108" s="10">
        <f t="shared" si="14"/>
        <v>69444</v>
      </c>
      <c r="J108" s="9">
        <f t="shared" si="9"/>
        <v>42879</v>
      </c>
      <c r="K108" s="10">
        <f t="shared" si="15"/>
        <v>112323</v>
      </c>
      <c r="L108" s="9">
        <f t="shared" si="10"/>
        <v>52839</v>
      </c>
      <c r="M108" s="9">
        <f t="shared" si="11"/>
        <v>29682.494353276794</v>
      </c>
      <c r="N108" s="10">
        <f t="shared" si="16"/>
        <v>82521.494353276794</v>
      </c>
      <c r="O108" s="9">
        <f t="shared" si="17"/>
        <v>194844.49435327679</v>
      </c>
    </row>
    <row r="109" spans="1:15">
      <c r="A109" s="69"/>
      <c r="B109" s="9" t="s">
        <v>127</v>
      </c>
      <c r="C109" s="9"/>
      <c r="D109" s="9">
        <v>5199</v>
      </c>
      <c r="E109" s="9">
        <v>3962</v>
      </c>
      <c r="F109" s="9">
        <v>6</v>
      </c>
      <c r="G109" s="12">
        <f t="shared" si="12"/>
        <v>1.154068090017311</v>
      </c>
      <c r="H109" s="12">
        <f t="shared" si="13"/>
        <v>11561.141551000712</v>
      </c>
      <c r="I109" s="10">
        <f t="shared" si="14"/>
        <v>69444</v>
      </c>
      <c r="J109" s="9">
        <f t="shared" si="9"/>
        <v>67203</v>
      </c>
      <c r="K109" s="10">
        <f t="shared" si="15"/>
        <v>136647</v>
      </c>
      <c r="L109" s="9">
        <f t="shared" si="10"/>
        <v>82794</v>
      </c>
      <c r="M109" s="9">
        <f t="shared" si="11"/>
        <v>48584.306317428141</v>
      </c>
      <c r="N109" s="10">
        <f t="shared" si="16"/>
        <v>131378.30631742813</v>
      </c>
      <c r="O109" s="9">
        <f t="shared" si="17"/>
        <v>268025.30631742813</v>
      </c>
    </row>
    <row r="110" spans="1:15">
      <c r="A110" s="69"/>
      <c r="B110" s="9" t="s">
        <v>128</v>
      </c>
      <c r="C110" s="9"/>
      <c r="D110" s="9">
        <v>2366</v>
      </c>
      <c r="E110" s="9">
        <v>1803</v>
      </c>
      <c r="F110" s="9">
        <v>1</v>
      </c>
      <c r="G110" s="12">
        <f t="shared" si="12"/>
        <v>0.42265426880811496</v>
      </c>
      <c r="H110" s="12">
        <f t="shared" si="13"/>
        <v>14366.196906629975</v>
      </c>
      <c r="I110" s="10">
        <f t="shared" si="14"/>
        <v>69444</v>
      </c>
      <c r="J110" s="9">
        <f t="shared" si="9"/>
        <v>30582</v>
      </c>
      <c r="K110" s="10">
        <f t="shared" si="15"/>
        <v>100026</v>
      </c>
      <c r="L110" s="9">
        <f t="shared" si="10"/>
        <v>37678</v>
      </c>
      <c r="M110" s="9">
        <f t="shared" si="11"/>
        <v>60372.213941778449</v>
      </c>
      <c r="N110" s="10">
        <f t="shared" si="16"/>
        <v>98050.213941778449</v>
      </c>
      <c r="O110" s="9">
        <f t="shared" si="17"/>
        <v>198076.21394177846</v>
      </c>
    </row>
    <row r="111" spans="1:15">
      <c r="A111" s="69"/>
      <c r="B111" s="9" t="s">
        <v>129</v>
      </c>
      <c r="C111" s="9"/>
      <c r="D111" s="9">
        <v>2319</v>
      </c>
      <c r="E111" s="9">
        <v>1767</v>
      </c>
      <c r="F111" s="9">
        <v>2</v>
      </c>
      <c r="G111" s="12">
        <f t="shared" si="12"/>
        <v>0.86244070720137989</v>
      </c>
      <c r="H111" s="12">
        <f t="shared" si="13"/>
        <v>6900.552044603005</v>
      </c>
      <c r="I111" s="10">
        <f t="shared" si="14"/>
        <v>69444</v>
      </c>
      <c r="J111" s="9">
        <f t="shared" si="9"/>
        <v>29971</v>
      </c>
      <c r="K111" s="10">
        <f t="shared" si="15"/>
        <v>99415</v>
      </c>
      <c r="L111" s="9">
        <f t="shared" si="10"/>
        <v>36930</v>
      </c>
      <c r="M111" s="9">
        <f t="shared" si="11"/>
        <v>28998.739684605633</v>
      </c>
      <c r="N111" s="10">
        <f t="shared" si="16"/>
        <v>65928.739684605636</v>
      </c>
      <c r="O111" s="9">
        <f t="shared" si="17"/>
        <v>165343.73968460562</v>
      </c>
    </row>
    <row r="112" spans="1:15">
      <c r="A112" s="69"/>
      <c r="B112" s="9" t="s">
        <v>130</v>
      </c>
      <c r="C112" s="9"/>
      <c r="D112" s="9">
        <v>6094</v>
      </c>
      <c r="E112" s="9">
        <v>4644</v>
      </c>
      <c r="F112" s="9">
        <v>8</v>
      </c>
      <c r="G112" s="12">
        <f t="shared" si="12"/>
        <v>1.3127666557269444</v>
      </c>
      <c r="H112" s="12">
        <f t="shared" si="13"/>
        <v>11913.167468296124</v>
      </c>
      <c r="I112" s="10">
        <f t="shared" si="14"/>
        <v>69444</v>
      </c>
      <c r="J112" s="9">
        <f t="shared" si="9"/>
        <v>78771</v>
      </c>
      <c r="K112" s="10">
        <f t="shared" si="15"/>
        <v>148215</v>
      </c>
      <c r="L112" s="9">
        <f t="shared" si="10"/>
        <v>97047</v>
      </c>
      <c r="M112" s="9">
        <f t="shared" si="11"/>
        <v>50063.65287867438</v>
      </c>
      <c r="N112" s="10">
        <f t="shared" si="16"/>
        <v>147110.65287867439</v>
      </c>
      <c r="O112" s="9">
        <f t="shared" si="17"/>
        <v>295325.65287867439</v>
      </c>
    </row>
    <row r="113" spans="1:15">
      <c r="A113" s="69"/>
      <c r="B113" s="9" t="s">
        <v>131</v>
      </c>
      <c r="C113" s="9"/>
      <c r="D113" s="9">
        <v>6005</v>
      </c>
      <c r="E113" s="9">
        <v>4576</v>
      </c>
      <c r="F113" s="9">
        <v>9</v>
      </c>
      <c r="G113" s="12">
        <f t="shared" si="12"/>
        <v>1.4987510407993339</v>
      </c>
      <c r="H113" s="12">
        <f t="shared" si="13"/>
        <v>10282.432048173765</v>
      </c>
      <c r="I113" s="10">
        <f t="shared" si="14"/>
        <v>69444</v>
      </c>
      <c r="J113" s="9">
        <f t="shared" si="9"/>
        <v>77618</v>
      </c>
      <c r="K113" s="10">
        <f t="shared" si="15"/>
        <v>147062</v>
      </c>
      <c r="L113" s="9">
        <f t="shared" si="10"/>
        <v>95630</v>
      </c>
      <c r="M113" s="9">
        <f t="shared" si="11"/>
        <v>43210.683487684895</v>
      </c>
      <c r="N113" s="10">
        <f t="shared" si="16"/>
        <v>138840.6834876849</v>
      </c>
      <c r="O113" s="9">
        <f t="shared" si="17"/>
        <v>285902.68348768493</v>
      </c>
    </row>
    <row r="114" spans="1:15">
      <c r="A114" s="69"/>
      <c r="B114" s="9" t="s">
        <v>132</v>
      </c>
      <c r="C114" s="9"/>
      <c r="D114" s="9">
        <v>8833</v>
      </c>
      <c r="E114" s="9">
        <v>6731</v>
      </c>
      <c r="F114" s="9">
        <v>9</v>
      </c>
      <c r="G114" s="12">
        <f t="shared" si="12"/>
        <v>1.0189063738254274</v>
      </c>
      <c r="H114" s="12">
        <f t="shared" si="13"/>
        <v>22247.759725975124</v>
      </c>
      <c r="I114" s="10">
        <f t="shared" si="14"/>
        <v>69444</v>
      </c>
      <c r="J114" s="9">
        <f t="shared" si="9"/>
        <v>114171</v>
      </c>
      <c r="K114" s="10">
        <f t="shared" si="15"/>
        <v>183615</v>
      </c>
      <c r="L114" s="9">
        <f t="shared" si="10"/>
        <v>140666</v>
      </c>
      <c r="M114" s="9">
        <f t="shared" si="11"/>
        <v>93493.533370824996</v>
      </c>
      <c r="N114" s="10">
        <f t="shared" si="16"/>
        <v>234159.533370825</v>
      </c>
      <c r="O114" s="9">
        <f t="shared" si="17"/>
        <v>417774.533370825</v>
      </c>
    </row>
    <row r="115" spans="1:15">
      <c r="A115" s="69"/>
      <c r="B115" s="9" t="s">
        <v>133</v>
      </c>
      <c r="C115" s="9"/>
      <c r="D115" s="9">
        <v>4895</v>
      </c>
      <c r="E115" s="9">
        <v>3730</v>
      </c>
      <c r="F115" s="9">
        <v>18</v>
      </c>
      <c r="G115" s="12">
        <f t="shared" si="12"/>
        <v>3.6772216547497445</v>
      </c>
      <c r="H115" s="12">
        <f t="shared" si="13"/>
        <v>3416.21520460805</v>
      </c>
      <c r="I115" s="10">
        <f t="shared" si="14"/>
        <v>69444</v>
      </c>
      <c r="J115" s="9">
        <f t="shared" si="9"/>
        <v>63268</v>
      </c>
      <c r="K115" s="10">
        <f t="shared" si="15"/>
        <v>132712</v>
      </c>
      <c r="L115" s="9">
        <f t="shared" si="10"/>
        <v>77953</v>
      </c>
      <c r="M115" s="9">
        <f t="shared" si="11"/>
        <v>14356.233354185209</v>
      </c>
      <c r="N115" s="10">
        <f t="shared" si="16"/>
        <v>92309.233354185213</v>
      </c>
      <c r="O115" s="9">
        <f t="shared" si="17"/>
        <v>225021.23335418521</v>
      </c>
    </row>
    <row r="116" spans="1:15">
      <c r="A116" s="69"/>
      <c r="B116" s="9" t="s">
        <v>134</v>
      </c>
      <c r="C116" s="9"/>
      <c r="D116" s="9">
        <v>5415</v>
      </c>
      <c r="E116" s="9">
        <v>4126</v>
      </c>
      <c r="F116" s="9">
        <v>8</v>
      </c>
      <c r="G116" s="12">
        <f t="shared" si="12"/>
        <v>1.4773776546629731</v>
      </c>
      <c r="H116" s="12">
        <f t="shared" si="13"/>
        <v>9406.3095996670072</v>
      </c>
      <c r="I116" s="10">
        <f t="shared" si="14"/>
        <v>69444</v>
      </c>
      <c r="J116" s="9">
        <f t="shared" si="9"/>
        <v>69985</v>
      </c>
      <c r="K116" s="10">
        <f t="shared" si="15"/>
        <v>139429</v>
      </c>
      <c r="L116" s="9">
        <f t="shared" si="10"/>
        <v>86234</v>
      </c>
      <c r="M116" s="9">
        <f t="shared" si="11"/>
        <v>39528.884313956842</v>
      </c>
      <c r="N116" s="10">
        <f t="shared" si="16"/>
        <v>125762.88431395683</v>
      </c>
      <c r="O116" s="9">
        <f t="shared" si="17"/>
        <v>265191.88431395683</v>
      </c>
    </row>
    <row r="117" spans="1:15">
      <c r="A117" s="69"/>
      <c r="B117" s="9" t="s">
        <v>135</v>
      </c>
      <c r="C117" s="9"/>
      <c r="D117" s="9">
        <v>7677</v>
      </c>
      <c r="E117" s="9">
        <v>5850</v>
      </c>
      <c r="F117" s="9">
        <v>12</v>
      </c>
      <c r="G117" s="12">
        <f t="shared" si="12"/>
        <v>1.5631105900742479</v>
      </c>
      <c r="H117" s="12">
        <f t="shared" si="13"/>
        <v>12604.167595099687</v>
      </c>
      <c r="I117" s="10">
        <f t="shared" si="14"/>
        <v>69444</v>
      </c>
      <c r="J117" s="9">
        <f t="shared" si="9"/>
        <v>99227</v>
      </c>
      <c r="K117" s="10">
        <f t="shared" si="15"/>
        <v>168671</v>
      </c>
      <c r="L117" s="9">
        <f t="shared" si="10"/>
        <v>122256</v>
      </c>
      <c r="M117" s="9">
        <f t="shared" si="11"/>
        <v>52967.497769588292</v>
      </c>
      <c r="N117" s="10">
        <f t="shared" si="16"/>
        <v>175223.49776958828</v>
      </c>
      <c r="O117" s="9">
        <f t="shared" si="17"/>
        <v>343894.49776958826</v>
      </c>
    </row>
    <row r="118" spans="1:15">
      <c r="A118" s="69"/>
      <c r="B118" s="9" t="s">
        <v>136</v>
      </c>
      <c r="C118" s="9"/>
      <c r="D118" s="9">
        <v>5515</v>
      </c>
      <c r="E118" s="9">
        <v>4202</v>
      </c>
      <c r="F118" s="9">
        <v>12</v>
      </c>
      <c r="G118" s="12">
        <f t="shared" si="12"/>
        <v>2.1758839528558478</v>
      </c>
      <c r="H118" s="12">
        <f t="shared" si="13"/>
        <v>6504.6228675468719</v>
      </c>
      <c r="I118" s="10">
        <f t="shared" si="14"/>
        <v>69444</v>
      </c>
      <c r="J118" s="9">
        <f t="shared" si="9"/>
        <v>71274</v>
      </c>
      <c r="K118" s="10">
        <f t="shared" si="15"/>
        <v>140718</v>
      </c>
      <c r="L118" s="9">
        <f t="shared" si="10"/>
        <v>87826</v>
      </c>
      <c r="M118" s="9">
        <f t="shared" si="11"/>
        <v>27334.894956708726</v>
      </c>
      <c r="N118" s="10">
        <f t="shared" si="16"/>
        <v>115160.89495670873</v>
      </c>
      <c r="O118" s="9">
        <f t="shared" si="17"/>
        <v>255878.89495670871</v>
      </c>
    </row>
    <row r="119" spans="1:15">
      <c r="A119" s="69"/>
      <c r="B119" s="9" t="s">
        <v>137</v>
      </c>
      <c r="C119" s="9"/>
      <c r="D119" s="9">
        <v>9056</v>
      </c>
      <c r="E119" s="9">
        <v>6901</v>
      </c>
      <c r="F119" s="9">
        <v>19</v>
      </c>
      <c r="G119" s="12">
        <f t="shared" si="12"/>
        <v>2.0980565371024738</v>
      </c>
      <c r="H119" s="12">
        <f t="shared" si="13"/>
        <v>11077.239887224345</v>
      </c>
      <c r="I119" s="10">
        <f t="shared" si="14"/>
        <v>69444</v>
      </c>
      <c r="J119" s="9">
        <f t="shared" si="9"/>
        <v>117054</v>
      </c>
      <c r="K119" s="10">
        <f t="shared" si="15"/>
        <v>186498</v>
      </c>
      <c r="L119" s="9">
        <f t="shared" si="10"/>
        <v>144217</v>
      </c>
      <c r="M119" s="9">
        <f t="shared" si="11"/>
        <v>46550.767799046349</v>
      </c>
      <c r="N119" s="10">
        <f t="shared" si="16"/>
        <v>190767.76779904636</v>
      </c>
      <c r="O119" s="9">
        <f t="shared" si="17"/>
        <v>377265.76779904636</v>
      </c>
    </row>
    <row r="120" spans="1:15">
      <c r="A120" s="69" t="s">
        <v>138</v>
      </c>
      <c r="B120" s="10" t="s">
        <v>139</v>
      </c>
      <c r="C120" s="10">
        <v>12898</v>
      </c>
      <c r="D120" s="10"/>
      <c r="E120" s="10">
        <v>7287</v>
      </c>
      <c r="F120" s="10">
        <v>43</v>
      </c>
      <c r="G120" s="11">
        <f t="shared" si="12"/>
        <v>3.3338502093347806</v>
      </c>
      <c r="H120" s="11">
        <f t="shared" si="13"/>
        <v>9928.6139313636013</v>
      </c>
      <c r="I120" s="10">
        <f t="shared" si="14"/>
        <v>69444</v>
      </c>
      <c r="J120" s="10">
        <f t="shared" si="9"/>
        <v>123602</v>
      </c>
      <c r="K120" s="10">
        <f t="shared" si="15"/>
        <v>193046</v>
      </c>
      <c r="L120" s="10">
        <f t="shared" si="10"/>
        <v>205401</v>
      </c>
      <c r="M120" s="10">
        <f t="shared" si="11"/>
        <v>41723.805423617545</v>
      </c>
      <c r="N120" s="10">
        <f t="shared" si="16"/>
        <v>247124.80542361754</v>
      </c>
      <c r="O120" s="10">
        <f t="shared" si="17"/>
        <v>440170.80542361754</v>
      </c>
    </row>
    <row r="121" spans="1:15">
      <c r="A121" s="69"/>
      <c r="B121" s="9" t="s">
        <v>140</v>
      </c>
      <c r="C121" s="9"/>
      <c r="D121" s="9">
        <v>20488</v>
      </c>
      <c r="E121" s="9">
        <v>11576</v>
      </c>
      <c r="F121" s="9">
        <v>52</v>
      </c>
      <c r="G121" s="12">
        <f t="shared" si="12"/>
        <v>2.5380710659898473</v>
      </c>
      <c r="H121" s="12">
        <f t="shared" si="13"/>
        <v>20716.105849327108</v>
      </c>
      <c r="I121" s="10">
        <f t="shared" si="14"/>
        <v>69444</v>
      </c>
      <c r="J121" s="9">
        <f t="shared" si="9"/>
        <v>196351</v>
      </c>
      <c r="K121" s="10">
        <f t="shared" si="15"/>
        <v>265795</v>
      </c>
      <c r="L121" s="9">
        <f t="shared" si="10"/>
        <v>326273</v>
      </c>
      <c r="M121" s="9">
        <f t="shared" si="11"/>
        <v>87056.942244674283</v>
      </c>
      <c r="N121" s="10">
        <f t="shared" si="16"/>
        <v>413329.94224467431</v>
      </c>
      <c r="O121" s="9">
        <f t="shared" si="17"/>
        <v>679124.94224467431</v>
      </c>
    </row>
    <row r="122" spans="1:15">
      <c r="A122" s="69"/>
      <c r="B122" s="9" t="s">
        <v>141</v>
      </c>
      <c r="C122" s="9"/>
      <c r="D122" s="9">
        <v>9964</v>
      </c>
      <c r="E122" s="9">
        <v>5630</v>
      </c>
      <c r="F122" s="9">
        <v>13</v>
      </c>
      <c r="G122" s="12">
        <f t="shared" si="12"/>
        <v>1.3046969088719391</v>
      </c>
      <c r="H122" s="12">
        <f t="shared" si="13"/>
        <v>19599.113119714722</v>
      </c>
      <c r="I122" s="10">
        <f t="shared" si="14"/>
        <v>69444</v>
      </c>
      <c r="J122" s="9">
        <f t="shared" si="9"/>
        <v>95495</v>
      </c>
      <c r="K122" s="10">
        <f t="shared" si="15"/>
        <v>164939</v>
      </c>
      <c r="L122" s="9">
        <f t="shared" si="10"/>
        <v>158677</v>
      </c>
      <c r="M122" s="9">
        <f t="shared" si="11"/>
        <v>82362.914696405831</v>
      </c>
      <c r="N122" s="10">
        <f t="shared" si="16"/>
        <v>241039.91469640582</v>
      </c>
      <c r="O122" s="9">
        <f t="shared" si="17"/>
        <v>405978.91469640582</v>
      </c>
    </row>
    <row r="123" spans="1:15">
      <c r="A123" s="69"/>
      <c r="B123" s="9" t="s">
        <v>142</v>
      </c>
      <c r="C123" s="9"/>
      <c r="D123" s="9">
        <v>2896</v>
      </c>
      <c r="E123" s="9">
        <v>1636</v>
      </c>
      <c r="F123" s="9">
        <v>4</v>
      </c>
      <c r="G123" s="12">
        <f t="shared" si="12"/>
        <v>1.3812154696132597</v>
      </c>
      <c r="H123" s="12">
        <f t="shared" si="13"/>
        <v>5380.8323107431879</v>
      </c>
      <c r="I123" s="10">
        <f t="shared" si="14"/>
        <v>69444</v>
      </c>
      <c r="J123" s="9">
        <f t="shared" si="9"/>
        <v>27749</v>
      </c>
      <c r="K123" s="10">
        <f t="shared" si="15"/>
        <v>97193</v>
      </c>
      <c r="L123" s="9">
        <f t="shared" si="10"/>
        <v>46119</v>
      </c>
      <c r="M123" s="9">
        <f t="shared" si="11"/>
        <v>22612.300357591703</v>
      </c>
      <c r="N123" s="10">
        <f t="shared" si="16"/>
        <v>68731.30035759171</v>
      </c>
      <c r="O123" s="9">
        <f t="shared" si="17"/>
        <v>165924.30035759171</v>
      </c>
    </row>
    <row r="124" spans="1:15">
      <c r="A124" s="69"/>
      <c r="B124" s="9" t="s">
        <v>143</v>
      </c>
      <c r="C124" s="9"/>
      <c r="D124" s="9">
        <v>10828</v>
      </c>
      <c r="E124" s="9">
        <v>6118</v>
      </c>
      <c r="F124" s="9">
        <v>32</v>
      </c>
      <c r="G124" s="12">
        <f t="shared" si="12"/>
        <v>2.9553010712966383</v>
      </c>
      <c r="H124" s="12">
        <f t="shared" si="13"/>
        <v>9402.8357525542851</v>
      </c>
      <c r="I124" s="10">
        <f t="shared" si="14"/>
        <v>69444</v>
      </c>
      <c r="J124" s="9">
        <f t="shared" si="9"/>
        <v>103773</v>
      </c>
      <c r="K124" s="10">
        <f t="shared" si="15"/>
        <v>173217</v>
      </c>
      <c r="L124" s="9">
        <f t="shared" si="10"/>
        <v>172436</v>
      </c>
      <c r="M124" s="9">
        <f t="shared" si="11"/>
        <v>39514.285889443148</v>
      </c>
      <c r="N124" s="10">
        <f t="shared" si="16"/>
        <v>211950.28588944316</v>
      </c>
      <c r="O124" s="9">
        <f t="shared" si="17"/>
        <v>385167.28588944313</v>
      </c>
    </row>
    <row r="125" spans="1:15">
      <c r="A125" s="69"/>
      <c r="B125" s="9" t="s">
        <v>144</v>
      </c>
      <c r="C125" s="9"/>
      <c r="D125" s="9">
        <v>9188</v>
      </c>
      <c r="E125" s="9">
        <v>5191</v>
      </c>
      <c r="F125" s="9">
        <v>26</v>
      </c>
      <c r="G125" s="12">
        <f t="shared" si="12"/>
        <v>2.8297779712668696</v>
      </c>
      <c r="H125" s="12">
        <f t="shared" si="13"/>
        <v>8332.6081508248571</v>
      </c>
      <c r="I125" s="10">
        <f t="shared" si="14"/>
        <v>69444</v>
      </c>
      <c r="J125" s="9">
        <f t="shared" si="9"/>
        <v>88049</v>
      </c>
      <c r="K125" s="10">
        <f t="shared" si="15"/>
        <v>157493</v>
      </c>
      <c r="L125" s="9">
        <f t="shared" si="10"/>
        <v>146319</v>
      </c>
      <c r="M125" s="9">
        <f t="shared" si="11"/>
        <v>35016.783164265609</v>
      </c>
      <c r="N125" s="10">
        <f t="shared" si="16"/>
        <v>181335.78316426562</v>
      </c>
      <c r="O125" s="9">
        <f t="shared" si="17"/>
        <v>338828.78316426562</v>
      </c>
    </row>
    <row r="126" spans="1:15">
      <c r="A126" s="69"/>
      <c r="B126" s="9" t="s">
        <v>145</v>
      </c>
      <c r="C126" s="9"/>
      <c r="D126" s="9">
        <v>11802</v>
      </c>
      <c r="E126" s="9">
        <v>6688</v>
      </c>
      <c r="F126" s="9">
        <v>31</v>
      </c>
      <c r="G126" s="12">
        <f t="shared" si="12"/>
        <v>2.626673445178783</v>
      </c>
      <c r="H126" s="12">
        <f t="shared" si="13"/>
        <v>11530.864291030388</v>
      </c>
      <c r="I126" s="10">
        <f t="shared" si="14"/>
        <v>69444</v>
      </c>
      <c r="J126" s="9">
        <f t="shared" si="9"/>
        <v>113441</v>
      </c>
      <c r="K126" s="10">
        <f t="shared" si="15"/>
        <v>182885</v>
      </c>
      <c r="L126" s="9">
        <f t="shared" si="10"/>
        <v>187947</v>
      </c>
      <c r="M126" s="9">
        <f t="shared" si="11"/>
        <v>48457.069775399701</v>
      </c>
      <c r="N126" s="10">
        <f t="shared" si="16"/>
        <v>236404.06977539969</v>
      </c>
      <c r="O126" s="9">
        <f t="shared" si="17"/>
        <v>419289.06977539969</v>
      </c>
    </row>
    <row r="127" spans="1:15">
      <c r="A127" s="69"/>
      <c r="B127" s="9" t="s">
        <v>146</v>
      </c>
      <c r="C127" s="9"/>
      <c r="D127" s="9">
        <v>13722</v>
      </c>
      <c r="E127" s="9">
        <v>7753</v>
      </c>
      <c r="F127" s="9">
        <v>41</v>
      </c>
      <c r="G127" s="12">
        <f t="shared" si="12"/>
        <v>2.9879026380994027</v>
      </c>
      <c r="H127" s="12">
        <f t="shared" si="13"/>
        <v>11785.915073897439</v>
      </c>
      <c r="I127" s="10">
        <f t="shared" si="14"/>
        <v>69444</v>
      </c>
      <c r="J127" s="9">
        <f t="shared" si="9"/>
        <v>131506</v>
      </c>
      <c r="K127" s="10">
        <f t="shared" si="15"/>
        <v>200950</v>
      </c>
      <c r="L127" s="9">
        <f t="shared" si="10"/>
        <v>218524</v>
      </c>
      <c r="M127" s="9">
        <f t="shared" si="11"/>
        <v>49528.890002377208</v>
      </c>
      <c r="N127" s="10">
        <f t="shared" si="16"/>
        <v>268052.89000237721</v>
      </c>
      <c r="O127" s="9">
        <f t="shared" si="17"/>
        <v>469002.89000237721</v>
      </c>
    </row>
    <row r="128" spans="1:15">
      <c r="A128" s="69"/>
      <c r="B128" s="9" t="s">
        <v>147</v>
      </c>
      <c r="C128" s="9"/>
      <c r="D128" s="9">
        <v>8148</v>
      </c>
      <c r="E128" s="9">
        <v>4604</v>
      </c>
      <c r="F128" s="9">
        <v>18</v>
      </c>
      <c r="G128" s="12">
        <f t="shared" si="12"/>
        <v>2.2091310751104567</v>
      </c>
      <c r="H128" s="12">
        <f t="shared" si="13"/>
        <v>9465.4631626680748</v>
      </c>
      <c r="I128" s="10">
        <f t="shared" si="14"/>
        <v>69444</v>
      </c>
      <c r="J128" s="9">
        <f t="shared" si="9"/>
        <v>78092</v>
      </c>
      <c r="K128" s="10">
        <f t="shared" si="15"/>
        <v>147536</v>
      </c>
      <c r="L128" s="9">
        <f t="shared" si="10"/>
        <v>129757</v>
      </c>
      <c r="M128" s="9">
        <f t="shared" si="11"/>
        <v>39777.470045039983</v>
      </c>
      <c r="N128" s="10">
        <f t="shared" si="16"/>
        <v>169534.47004503998</v>
      </c>
      <c r="O128" s="9">
        <f t="shared" si="17"/>
        <v>317070.47004504001</v>
      </c>
    </row>
    <row r="129" spans="1:15">
      <c r="A129" s="69"/>
      <c r="B129" s="9" t="s">
        <v>148</v>
      </c>
      <c r="C129" s="9"/>
      <c r="D129" s="9">
        <v>37531</v>
      </c>
      <c r="E129" s="9">
        <v>21205</v>
      </c>
      <c r="F129" s="9">
        <v>133</v>
      </c>
      <c r="G129" s="12">
        <f t="shared" si="12"/>
        <v>3.5437371772667929</v>
      </c>
      <c r="H129" s="12">
        <f t="shared" si="13"/>
        <v>27179.468859613273</v>
      </c>
      <c r="I129" s="10">
        <f t="shared" si="14"/>
        <v>69444</v>
      </c>
      <c r="J129" s="9">
        <f t="shared" si="9"/>
        <v>359678</v>
      </c>
      <c r="K129" s="10">
        <f t="shared" si="15"/>
        <v>429122</v>
      </c>
      <c r="L129" s="9">
        <f t="shared" si="10"/>
        <v>597684</v>
      </c>
      <c r="M129" s="9">
        <f t="shared" si="11"/>
        <v>114218.44761568125</v>
      </c>
      <c r="N129" s="10">
        <f t="shared" si="16"/>
        <v>711902.44761568122</v>
      </c>
      <c r="O129" s="9">
        <f t="shared" si="17"/>
        <v>1141024.4476156812</v>
      </c>
    </row>
    <row r="130" spans="1:15">
      <c r="A130" s="69"/>
      <c r="B130" s="9" t="s">
        <v>149</v>
      </c>
      <c r="C130" s="9"/>
      <c r="D130" s="9">
        <v>12353</v>
      </c>
      <c r="E130" s="9">
        <v>6979</v>
      </c>
      <c r="F130" s="9">
        <v>24</v>
      </c>
      <c r="G130" s="12">
        <f t="shared" si="12"/>
        <v>1.942847891200518</v>
      </c>
      <c r="H130" s="12">
        <f t="shared" si="13"/>
        <v>16317.21271849064</v>
      </c>
      <c r="I130" s="10">
        <f t="shared" si="14"/>
        <v>69444</v>
      </c>
      <c r="J130" s="9">
        <f t="shared" si="9"/>
        <v>118377</v>
      </c>
      <c r="K130" s="10">
        <f t="shared" si="15"/>
        <v>187821</v>
      </c>
      <c r="L130" s="9">
        <f t="shared" si="10"/>
        <v>196722</v>
      </c>
      <c r="M130" s="9">
        <f t="shared" si="11"/>
        <v>68571.123142520795</v>
      </c>
      <c r="N130" s="10">
        <f t="shared" si="16"/>
        <v>265293.12314252078</v>
      </c>
      <c r="O130" s="9">
        <f t="shared" si="17"/>
        <v>453114.12314252078</v>
      </c>
    </row>
    <row r="131" spans="1:15">
      <c r="A131" s="69"/>
      <c r="B131" s="9" t="s">
        <v>150</v>
      </c>
      <c r="C131" s="9"/>
      <c r="D131" s="9">
        <v>3619</v>
      </c>
      <c r="E131" s="9">
        <v>2045</v>
      </c>
      <c r="F131" s="9">
        <v>11</v>
      </c>
      <c r="G131" s="12">
        <f t="shared" si="12"/>
        <v>3.0395136778115504</v>
      </c>
      <c r="H131" s="12">
        <f t="shared" si="13"/>
        <v>3055.6022078551323</v>
      </c>
      <c r="I131" s="10">
        <f t="shared" si="14"/>
        <v>69444</v>
      </c>
      <c r="J131" s="9">
        <f t="shared" si="9"/>
        <v>34687</v>
      </c>
      <c r="K131" s="10">
        <f t="shared" si="15"/>
        <v>104131</v>
      </c>
      <c r="L131" s="9">
        <f t="shared" si="10"/>
        <v>57632</v>
      </c>
      <c r="M131" s="9">
        <f t="shared" si="11"/>
        <v>12840.800624726675</v>
      </c>
      <c r="N131" s="10">
        <f t="shared" si="16"/>
        <v>70472.800624726675</v>
      </c>
      <c r="O131" s="9">
        <f t="shared" si="17"/>
        <v>174603.80062472669</v>
      </c>
    </row>
    <row r="132" spans="1:15">
      <c r="A132" s="69"/>
      <c r="B132" s="9" t="s">
        <v>151</v>
      </c>
      <c r="C132" s="9"/>
      <c r="D132" s="9">
        <v>9620</v>
      </c>
      <c r="E132" s="9">
        <v>5435</v>
      </c>
      <c r="F132" s="9">
        <v>50</v>
      </c>
      <c r="G132" s="12">
        <f t="shared" si="12"/>
        <v>5.1975051975051976</v>
      </c>
      <c r="H132" s="12">
        <f t="shared" si="13"/>
        <v>4749.9875776298595</v>
      </c>
      <c r="I132" s="10">
        <f t="shared" si="14"/>
        <v>69444</v>
      </c>
      <c r="J132" s="9">
        <f t="shared" si="9"/>
        <v>92188</v>
      </c>
      <c r="K132" s="10">
        <f t="shared" si="15"/>
        <v>161632</v>
      </c>
      <c r="L132" s="9">
        <f t="shared" si="10"/>
        <v>153199</v>
      </c>
      <c r="M132" s="9">
        <f t="shared" si="11"/>
        <v>19961.25127069066</v>
      </c>
      <c r="N132" s="10">
        <f t="shared" si="16"/>
        <v>173160.25127069067</v>
      </c>
      <c r="O132" s="9">
        <f t="shared" si="17"/>
        <v>334792.2512706907</v>
      </c>
    </row>
    <row r="133" spans="1:15">
      <c r="A133" s="69"/>
      <c r="B133" s="9" t="s">
        <v>152</v>
      </c>
      <c r="C133" s="9"/>
      <c r="D133" s="9">
        <v>12117</v>
      </c>
      <c r="E133" s="9">
        <v>6846</v>
      </c>
      <c r="F133" s="9">
        <v>49</v>
      </c>
      <c r="G133" s="12">
        <f t="shared" si="12"/>
        <v>4.0439052570768341</v>
      </c>
      <c r="H133" s="12">
        <f t="shared" si="13"/>
        <v>7689.6481732522898</v>
      </c>
      <c r="I133" s="10">
        <f t="shared" si="14"/>
        <v>69444</v>
      </c>
      <c r="J133" s="9">
        <f t="shared" si="9"/>
        <v>116121</v>
      </c>
      <c r="K133" s="10">
        <f t="shared" si="15"/>
        <v>185565</v>
      </c>
      <c r="L133" s="9">
        <f t="shared" si="10"/>
        <v>192964</v>
      </c>
      <c r="M133" s="9">
        <f t="shared" si="11"/>
        <v>32314.821220245605</v>
      </c>
      <c r="N133" s="10">
        <f t="shared" si="16"/>
        <v>225278.82122024562</v>
      </c>
      <c r="O133" s="9">
        <f t="shared" si="17"/>
        <v>410843.82122024562</v>
      </c>
    </row>
    <row r="134" spans="1:15">
      <c r="A134" s="69"/>
      <c r="B134" s="9" t="s">
        <v>153</v>
      </c>
      <c r="C134" s="9"/>
      <c r="D134" s="9">
        <v>10449</v>
      </c>
      <c r="E134" s="9">
        <v>5904</v>
      </c>
      <c r="F134" s="9">
        <v>38</v>
      </c>
      <c r="G134" s="12">
        <f t="shared" si="12"/>
        <v>3.6367116470475644</v>
      </c>
      <c r="H134" s="12">
        <f t="shared" si="13"/>
        <v>7373.5765929898444</v>
      </c>
      <c r="I134" s="10">
        <f t="shared" si="14"/>
        <v>69444</v>
      </c>
      <c r="J134" s="9">
        <f t="shared" si="9"/>
        <v>100143</v>
      </c>
      <c r="K134" s="10">
        <f t="shared" si="15"/>
        <v>169587</v>
      </c>
      <c r="L134" s="9">
        <f t="shared" si="10"/>
        <v>166401</v>
      </c>
      <c r="M134" s="9">
        <f t="shared" si="11"/>
        <v>30986.568434310724</v>
      </c>
      <c r="N134" s="10">
        <f t="shared" si="16"/>
        <v>197387.56843431073</v>
      </c>
      <c r="O134" s="9">
        <f t="shared" si="17"/>
        <v>366974.56843431073</v>
      </c>
    </row>
    <row r="135" spans="1:15">
      <c r="A135" s="69"/>
      <c r="B135" s="9" t="s">
        <v>154</v>
      </c>
      <c r="C135" s="9"/>
      <c r="D135" s="9">
        <v>10419</v>
      </c>
      <c r="E135" s="9">
        <v>5887</v>
      </c>
      <c r="F135" s="9">
        <v>39</v>
      </c>
      <c r="G135" s="12">
        <f t="shared" si="12"/>
        <v>3.7431615318168729</v>
      </c>
      <c r="H135" s="12">
        <f t="shared" si="13"/>
        <v>7143.3150235169242</v>
      </c>
      <c r="I135" s="10">
        <f t="shared" si="14"/>
        <v>69444</v>
      </c>
      <c r="J135" s="9">
        <f t="shared" si="9"/>
        <v>99855</v>
      </c>
      <c r="K135" s="10">
        <f t="shared" si="15"/>
        <v>169299</v>
      </c>
      <c r="L135" s="9">
        <f t="shared" si="10"/>
        <v>165923</v>
      </c>
      <c r="M135" s="9">
        <f t="shared" si="11"/>
        <v>30018.921893953659</v>
      </c>
      <c r="N135" s="10">
        <f t="shared" si="16"/>
        <v>195941.92189395367</v>
      </c>
      <c r="O135" s="9">
        <f t="shared" si="17"/>
        <v>365240.92189395369</v>
      </c>
    </row>
    <row r="136" spans="1:15">
      <c r="A136" s="69"/>
      <c r="B136" s="9" t="s">
        <v>155</v>
      </c>
      <c r="C136" s="9"/>
      <c r="D136" s="9">
        <v>14303</v>
      </c>
      <c r="E136" s="9">
        <v>8081</v>
      </c>
      <c r="F136" s="9">
        <v>29</v>
      </c>
      <c r="G136" s="12">
        <f t="shared" si="12"/>
        <v>2.0275466685310777</v>
      </c>
      <c r="H136" s="12">
        <f t="shared" si="13"/>
        <v>18103.752909387811</v>
      </c>
      <c r="I136" s="10">
        <f t="shared" si="14"/>
        <v>69444</v>
      </c>
      <c r="J136" s="9">
        <f t="shared" ref="J136:J199" si="18">ROUNDDOWN(C$2*J$7/J$3*(E136),0)</f>
        <v>137069</v>
      </c>
      <c r="K136" s="10">
        <f t="shared" si="15"/>
        <v>206513</v>
      </c>
      <c r="L136" s="9">
        <f t="shared" ref="L136:L199" si="19">ROUNDDOWN(C$2*L$7/O$3*(C136+D136),0)</f>
        <v>227776</v>
      </c>
      <c r="M136" s="9">
        <f t="shared" ref="M136:M199" si="20">C$2*M$7*H136/H$224</f>
        <v>76078.843336071368</v>
      </c>
      <c r="N136" s="10">
        <f t="shared" si="16"/>
        <v>303854.84333607135</v>
      </c>
      <c r="O136" s="9">
        <f t="shared" si="17"/>
        <v>510367.84333607135</v>
      </c>
    </row>
    <row r="137" spans="1:15">
      <c r="A137" s="69"/>
      <c r="B137" s="9" t="s">
        <v>156</v>
      </c>
      <c r="C137" s="9"/>
      <c r="D137" s="9">
        <v>10383</v>
      </c>
      <c r="E137" s="9">
        <v>5866</v>
      </c>
      <c r="F137" s="9">
        <v>38</v>
      </c>
      <c r="G137" s="12">
        <f t="shared" ref="G137:G200" si="21">F137/(C137+D137)*1000</f>
        <v>3.65982856592507</v>
      </c>
      <c r="H137" s="12">
        <f t="shared" ref="H137:H200" si="22">G$224/G137*(C137+D137)</f>
        <v>7280.7219467145906</v>
      </c>
      <c r="I137" s="10">
        <f t="shared" ref="I137:I200" si="23">ROUNDDOWN(C$2*I$7/J$2,0)</f>
        <v>69444</v>
      </c>
      <c r="J137" s="9">
        <f t="shared" si="18"/>
        <v>99499</v>
      </c>
      <c r="K137" s="10">
        <f t="shared" ref="K137:K200" si="24">J137+I137</f>
        <v>168943</v>
      </c>
      <c r="L137" s="9">
        <f t="shared" si="19"/>
        <v>165350</v>
      </c>
      <c r="M137" s="9">
        <f t="shared" si="20"/>
        <v>30596.357955723259</v>
      </c>
      <c r="N137" s="10">
        <f t="shared" ref="N137:N200" si="25">M137+L137</f>
        <v>195946.35795572324</v>
      </c>
      <c r="O137" s="9">
        <f t="shared" ref="O137:O200" si="26">N137+K137</f>
        <v>364889.35795572324</v>
      </c>
    </row>
    <row r="138" spans="1:15">
      <c r="A138" s="69"/>
      <c r="B138" s="9" t="s">
        <v>157</v>
      </c>
      <c r="C138" s="9"/>
      <c r="D138" s="9">
        <v>10387</v>
      </c>
      <c r="E138" s="9">
        <v>5869</v>
      </c>
      <c r="F138" s="9">
        <v>15</v>
      </c>
      <c r="G138" s="12">
        <f t="shared" si="21"/>
        <v>1.4441128333493791</v>
      </c>
      <c r="H138" s="12">
        <f t="shared" si="22"/>
        <v>18458.709639313853</v>
      </c>
      <c r="I138" s="10">
        <f t="shared" si="23"/>
        <v>69444</v>
      </c>
      <c r="J138" s="9">
        <f t="shared" si="18"/>
        <v>99549</v>
      </c>
      <c r="K138" s="10">
        <f t="shared" si="24"/>
        <v>168993</v>
      </c>
      <c r="L138" s="9">
        <f t="shared" si="19"/>
        <v>165413</v>
      </c>
      <c r="M138" s="9">
        <f t="shared" si="20"/>
        <v>77570.506284758871</v>
      </c>
      <c r="N138" s="10">
        <f t="shared" si="25"/>
        <v>242983.50628475886</v>
      </c>
      <c r="O138" s="9">
        <f t="shared" si="26"/>
        <v>411976.50628475886</v>
      </c>
    </row>
    <row r="139" spans="1:15">
      <c r="A139" s="69"/>
      <c r="B139" s="9" t="s">
        <v>158</v>
      </c>
      <c r="C139" s="9"/>
      <c r="D139" s="9">
        <v>6958</v>
      </c>
      <c r="E139" s="9">
        <v>3931</v>
      </c>
      <c r="F139" s="9">
        <v>15</v>
      </c>
      <c r="G139" s="12">
        <f t="shared" si="21"/>
        <v>2.1557918942224776</v>
      </c>
      <c r="H139" s="12">
        <f t="shared" si="22"/>
        <v>8283.0431514063785</v>
      </c>
      <c r="I139" s="10">
        <f t="shared" si="23"/>
        <v>69444</v>
      </c>
      <c r="J139" s="9">
        <f t="shared" si="18"/>
        <v>66677</v>
      </c>
      <c r="K139" s="10">
        <f t="shared" si="24"/>
        <v>136121</v>
      </c>
      <c r="L139" s="9">
        <f t="shared" si="19"/>
        <v>110806</v>
      </c>
      <c r="M139" s="9">
        <f t="shared" si="20"/>
        <v>34808.492217930638</v>
      </c>
      <c r="N139" s="10">
        <f t="shared" si="25"/>
        <v>145614.49221793064</v>
      </c>
      <c r="O139" s="9">
        <f t="shared" si="26"/>
        <v>281735.49221793062</v>
      </c>
    </row>
    <row r="140" spans="1:15">
      <c r="A140" s="69"/>
      <c r="B140" s="9" t="s">
        <v>159</v>
      </c>
      <c r="C140" s="9"/>
      <c r="D140" s="9">
        <v>8933</v>
      </c>
      <c r="E140" s="9">
        <v>5047</v>
      </c>
      <c r="F140" s="9">
        <v>20</v>
      </c>
      <c r="G140" s="12">
        <f t="shared" si="21"/>
        <v>2.2388895108026419</v>
      </c>
      <c r="H140" s="12">
        <f t="shared" si="22"/>
        <v>10239.458883077557</v>
      </c>
      <c r="I140" s="10">
        <f t="shared" si="23"/>
        <v>69444</v>
      </c>
      <c r="J140" s="9">
        <f t="shared" si="18"/>
        <v>85607</v>
      </c>
      <c r="K140" s="10">
        <f t="shared" si="24"/>
        <v>155051</v>
      </c>
      <c r="L140" s="9">
        <f t="shared" si="19"/>
        <v>142258</v>
      </c>
      <c r="M140" s="9">
        <f t="shared" si="20"/>
        <v>43030.09393195172</v>
      </c>
      <c r="N140" s="10">
        <f t="shared" si="25"/>
        <v>185288.09393195173</v>
      </c>
      <c r="O140" s="9">
        <f t="shared" si="26"/>
        <v>340339.09393195173</v>
      </c>
    </row>
    <row r="141" spans="1:15">
      <c r="A141" s="69" t="s">
        <v>160</v>
      </c>
      <c r="B141" s="10" t="s">
        <v>161</v>
      </c>
      <c r="C141" s="10">
        <v>48922</v>
      </c>
      <c r="D141" s="10"/>
      <c r="E141" s="10">
        <v>25733</v>
      </c>
      <c r="F141" s="10">
        <v>163</v>
      </c>
      <c r="G141" s="11">
        <f t="shared" si="21"/>
        <v>3.3318343485548421</v>
      </c>
      <c r="H141" s="11">
        <f t="shared" si="22"/>
        <v>37681.929811048729</v>
      </c>
      <c r="I141" s="10">
        <f t="shared" si="23"/>
        <v>69444</v>
      </c>
      <c r="J141" s="10">
        <f t="shared" si="18"/>
        <v>436482</v>
      </c>
      <c r="K141" s="10">
        <f t="shared" si="24"/>
        <v>505926</v>
      </c>
      <c r="L141" s="10">
        <f t="shared" si="19"/>
        <v>779087</v>
      </c>
      <c r="M141" s="10">
        <f t="shared" si="20"/>
        <v>158353.7760951774</v>
      </c>
      <c r="N141" s="10">
        <f t="shared" si="25"/>
        <v>937440.7760951774</v>
      </c>
      <c r="O141" s="10">
        <f t="shared" si="26"/>
        <v>1443366.7760951775</v>
      </c>
    </row>
    <row r="142" spans="1:15">
      <c r="A142" s="69"/>
      <c r="B142" s="9" t="s">
        <v>162</v>
      </c>
      <c r="C142" s="9"/>
      <c r="D142" s="9">
        <v>6632</v>
      </c>
      <c r="E142" s="9">
        <v>3488</v>
      </c>
      <c r="F142" s="9">
        <v>25</v>
      </c>
      <c r="G142" s="12">
        <f t="shared" si="21"/>
        <v>3.7696019300361883</v>
      </c>
      <c r="H142" s="12">
        <f t="shared" si="22"/>
        <v>4515.0374873385545</v>
      </c>
      <c r="I142" s="10">
        <f t="shared" si="23"/>
        <v>69444</v>
      </c>
      <c r="J142" s="9">
        <f t="shared" si="18"/>
        <v>59163</v>
      </c>
      <c r="K142" s="10">
        <f t="shared" si="24"/>
        <v>128607</v>
      </c>
      <c r="L142" s="9">
        <f t="shared" si="19"/>
        <v>105615</v>
      </c>
      <c r="M142" s="9">
        <f t="shared" si="20"/>
        <v>18973.901785722879</v>
      </c>
      <c r="N142" s="10">
        <f t="shared" si="25"/>
        <v>124588.90178572288</v>
      </c>
      <c r="O142" s="9">
        <f t="shared" si="26"/>
        <v>253195.90178572288</v>
      </c>
    </row>
    <row r="143" spans="1:15">
      <c r="A143" s="69"/>
      <c r="B143" s="9" t="s">
        <v>163</v>
      </c>
      <c r="C143" s="9"/>
      <c r="D143" s="9">
        <v>22257</v>
      </c>
      <c r="E143" s="9">
        <v>11707</v>
      </c>
      <c r="F143" s="9">
        <v>105</v>
      </c>
      <c r="G143" s="12">
        <f t="shared" si="21"/>
        <v>4.7176169295053239</v>
      </c>
      <c r="H143" s="12">
        <f t="shared" si="22"/>
        <v>12107.550430003153</v>
      </c>
      <c r="I143" s="10">
        <f t="shared" si="23"/>
        <v>69444</v>
      </c>
      <c r="J143" s="9">
        <f t="shared" si="18"/>
        <v>198574</v>
      </c>
      <c r="K143" s="10">
        <f t="shared" si="24"/>
        <v>268018</v>
      </c>
      <c r="L143" s="9">
        <f t="shared" si="19"/>
        <v>354444</v>
      </c>
      <c r="M143" s="9">
        <f t="shared" si="20"/>
        <v>50880.523886853131</v>
      </c>
      <c r="N143" s="10">
        <f t="shared" si="25"/>
        <v>405324.52388685313</v>
      </c>
      <c r="O143" s="9">
        <f t="shared" si="26"/>
        <v>673342.52388685313</v>
      </c>
    </row>
    <row r="144" spans="1:15">
      <c r="A144" s="69"/>
      <c r="B144" s="9" t="s">
        <v>164</v>
      </c>
      <c r="C144" s="9"/>
      <c r="D144" s="9">
        <v>2405</v>
      </c>
      <c r="E144" s="9">
        <v>1265</v>
      </c>
      <c r="F144" s="9">
        <v>7</v>
      </c>
      <c r="G144" s="12">
        <f t="shared" si="21"/>
        <v>2.9106029106029108</v>
      </c>
      <c r="H144" s="12">
        <f t="shared" si="22"/>
        <v>2120.5301685847589</v>
      </c>
      <c r="I144" s="10">
        <f t="shared" si="23"/>
        <v>69444</v>
      </c>
      <c r="J144" s="9">
        <f t="shared" si="18"/>
        <v>21456</v>
      </c>
      <c r="K144" s="10">
        <f t="shared" si="24"/>
        <v>90900</v>
      </c>
      <c r="L144" s="9">
        <f t="shared" si="19"/>
        <v>38299</v>
      </c>
      <c r="M144" s="9">
        <f t="shared" si="20"/>
        <v>8911.272888701189</v>
      </c>
      <c r="N144" s="10">
        <f t="shared" si="25"/>
        <v>47210.272888701191</v>
      </c>
      <c r="O144" s="9">
        <f t="shared" si="26"/>
        <v>138110.27288870118</v>
      </c>
    </row>
    <row r="145" spans="1:15">
      <c r="A145" s="69"/>
      <c r="B145" s="9" t="s">
        <v>165</v>
      </c>
      <c r="C145" s="9"/>
      <c r="D145" s="9">
        <v>3427</v>
      </c>
      <c r="E145" s="9">
        <v>1803</v>
      </c>
      <c r="F145" s="9">
        <v>10</v>
      </c>
      <c r="G145" s="12">
        <f t="shared" si="21"/>
        <v>2.9180040852057192</v>
      </c>
      <c r="H145" s="12">
        <f t="shared" si="22"/>
        <v>3013.9812272594622</v>
      </c>
      <c r="I145" s="10">
        <f t="shared" si="23"/>
        <v>69444</v>
      </c>
      <c r="J145" s="9">
        <f t="shared" si="18"/>
        <v>30582</v>
      </c>
      <c r="K145" s="10">
        <f t="shared" si="24"/>
        <v>100026</v>
      </c>
      <c r="L145" s="9">
        <f t="shared" si="19"/>
        <v>54575</v>
      </c>
      <c r="M145" s="9">
        <f t="shared" si="20"/>
        <v>12665.893461660524</v>
      </c>
      <c r="N145" s="10">
        <f t="shared" si="25"/>
        <v>67240.893461660526</v>
      </c>
      <c r="O145" s="9">
        <f t="shared" si="26"/>
        <v>167266.89346166054</v>
      </c>
    </row>
    <row r="146" spans="1:15">
      <c r="A146" s="69"/>
      <c r="B146" s="9" t="s">
        <v>166</v>
      </c>
      <c r="C146" s="9"/>
      <c r="D146" s="9">
        <v>4413</v>
      </c>
      <c r="E146" s="9">
        <v>2321</v>
      </c>
      <c r="F146" s="9">
        <v>18</v>
      </c>
      <c r="G146" s="12">
        <f t="shared" si="21"/>
        <v>4.078857919782461</v>
      </c>
      <c r="H146" s="12">
        <f t="shared" si="22"/>
        <v>2776.5639709064444</v>
      </c>
      <c r="I146" s="10">
        <f t="shared" si="23"/>
        <v>69444</v>
      </c>
      <c r="J146" s="9">
        <f t="shared" si="18"/>
        <v>39368</v>
      </c>
      <c r="K146" s="10">
        <f t="shared" si="24"/>
        <v>108812</v>
      </c>
      <c r="L146" s="9">
        <f t="shared" si="19"/>
        <v>70277</v>
      </c>
      <c r="M146" s="9">
        <f t="shared" si="20"/>
        <v>11668.176008170823</v>
      </c>
      <c r="N146" s="10">
        <f t="shared" si="25"/>
        <v>81945.17600817082</v>
      </c>
      <c r="O146" s="9">
        <f t="shared" si="26"/>
        <v>190757.17600817082</v>
      </c>
    </row>
    <row r="147" spans="1:15">
      <c r="A147" s="69"/>
      <c r="B147" s="9" t="s">
        <v>167</v>
      </c>
      <c r="C147" s="9"/>
      <c r="D147" s="9">
        <v>9717</v>
      </c>
      <c r="E147" s="9">
        <v>5111</v>
      </c>
      <c r="F147" s="9">
        <v>28</v>
      </c>
      <c r="G147" s="12">
        <f t="shared" si="21"/>
        <v>2.8815478028198003</v>
      </c>
      <c r="H147" s="12">
        <f t="shared" si="22"/>
        <v>8654.0362137507163</v>
      </c>
      <c r="I147" s="10">
        <f t="shared" si="23"/>
        <v>69444</v>
      </c>
      <c r="J147" s="9">
        <f t="shared" si="18"/>
        <v>86692</v>
      </c>
      <c r="K147" s="10">
        <f t="shared" si="24"/>
        <v>156136</v>
      </c>
      <c r="L147" s="9">
        <f t="shared" si="19"/>
        <v>154744</v>
      </c>
      <c r="M147" s="9">
        <f t="shared" si="20"/>
        <v>36367.545924094957</v>
      </c>
      <c r="N147" s="10">
        <f t="shared" si="25"/>
        <v>191111.54592409497</v>
      </c>
      <c r="O147" s="9">
        <f t="shared" si="26"/>
        <v>347247.54592409497</v>
      </c>
    </row>
    <row r="148" spans="1:15">
      <c r="A148" s="69"/>
      <c r="B148" s="9" t="s">
        <v>168</v>
      </c>
      <c r="C148" s="9"/>
      <c r="D148" s="9">
        <v>8165</v>
      </c>
      <c r="E148" s="9">
        <v>4295</v>
      </c>
      <c r="F148" s="9">
        <v>20</v>
      </c>
      <c r="G148" s="12">
        <f t="shared" si="21"/>
        <v>2.4494794856093081</v>
      </c>
      <c r="H148" s="12">
        <f t="shared" si="22"/>
        <v>8554.5016928375699</v>
      </c>
      <c r="I148" s="10">
        <f t="shared" si="23"/>
        <v>69444</v>
      </c>
      <c r="J148" s="9">
        <f t="shared" si="18"/>
        <v>72851</v>
      </c>
      <c r="K148" s="10">
        <f t="shared" si="24"/>
        <v>142295</v>
      </c>
      <c r="L148" s="9">
        <f t="shared" si="19"/>
        <v>130028</v>
      </c>
      <c r="M148" s="9">
        <f t="shared" si="20"/>
        <v>35949.264076072424</v>
      </c>
      <c r="N148" s="10">
        <f t="shared" si="25"/>
        <v>165977.26407607243</v>
      </c>
      <c r="O148" s="9">
        <f t="shared" si="26"/>
        <v>308272.26407607243</v>
      </c>
    </row>
    <row r="149" spans="1:15">
      <c r="A149" s="69"/>
      <c r="B149" s="9" t="s">
        <v>169</v>
      </c>
      <c r="C149" s="9"/>
      <c r="D149" s="9">
        <v>6176</v>
      </c>
      <c r="E149" s="9">
        <v>3249</v>
      </c>
      <c r="F149" s="9">
        <v>27</v>
      </c>
      <c r="G149" s="12">
        <f t="shared" si="21"/>
        <v>4.3717616580310876</v>
      </c>
      <c r="H149" s="12">
        <f t="shared" si="22"/>
        <v>3625.460223013552</v>
      </c>
      <c r="I149" s="10">
        <f t="shared" si="23"/>
        <v>69444</v>
      </c>
      <c r="J149" s="9">
        <f t="shared" si="18"/>
        <v>55109</v>
      </c>
      <c r="K149" s="10">
        <f t="shared" si="24"/>
        <v>124553</v>
      </c>
      <c r="L149" s="9">
        <f t="shared" si="19"/>
        <v>98353</v>
      </c>
      <c r="M149" s="9">
        <f t="shared" si="20"/>
        <v>15235.560367418504</v>
      </c>
      <c r="N149" s="10">
        <f t="shared" si="25"/>
        <v>113588.56036741851</v>
      </c>
      <c r="O149" s="9">
        <f t="shared" si="26"/>
        <v>238141.56036741851</v>
      </c>
    </row>
    <row r="150" spans="1:15">
      <c r="A150" s="69"/>
      <c r="B150" s="9" t="s">
        <v>170</v>
      </c>
      <c r="C150" s="9"/>
      <c r="D150" s="9">
        <v>10291</v>
      </c>
      <c r="E150" s="9">
        <v>5413</v>
      </c>
      <c r="F150" s="9">
        <v>54</v>
      </c>
      <c r="G150" s="12">
        <f t="shared" si="21"/>
        <v>5.2473034690506264</v>
      </c>
      <c r="H150" s="12">
        <f t="shared" si="22"/>
        <v>5033.0788084867727</v>
      </c>
      <c r="I150" s="10">
        <f t="shared" si="23"/>
        <v>69444</v>
      </c>
      <c r="J150" s="9">
        <f t="shared" si="18"/>
        <v>91815</v>
      </c>
      <c r="K150" s="10">
        <f t="shared" si="24"/>
        <v>161259</v>
      </c>
      <c r="L150" s="9">
        <f t="shared" si="19"/>
        <v>163885</v>
      </c>
      <c r="M150" s="9">
        <f t="shared" si="20"/>
        <v>21150.908106484661</v>
      </c>
      <c r="N150" s="10">
        <f t="shared" si="25"/>
        <v>185035.90810648465</v>
      </c>
      <c r="O150" s="9">
        <f t="shared" si="26"/>
        <v>346294.90810648468</v>
      </c>
    </row>
    <row r="151" spans="1:15">
      <c r="A151" s="69"/>
      <c r="B151" s="9" t="s">
        <v>171</v>
      </c>
      <c r="C151" s="9"/>
      <c r="D151" s="9">
        <v>8467</v>
      </c>
      <c r="E151" s="9">
        <v>4454</v>
      </c>
      <c r="F151" s="9">
        <v>22</v>
      </c>
      <c r="G151" s="12">
        <f t="shared" si="21"/>
        <v>2.5983229006732018</v>
      </c>
      <c r="H151" s="12">
        <f t="shared" si="22"/>
        <v>8362.7434307988933</v>
      </c>
      <c r="I151" s="10">
        <f t="shared" si="23"/>
        <v>69444</v>
      </c>
      <c r="J151" s="9">
        <f t="shared" si="18"/>
        <v>75548</v>
      </c>
      <c r="K151" s="10">
        <f t="shared" si="24"/>
        <v>144992</v>
      </c>
      <c r="L151" s="9">
        <f t="shared" si="19"/>
        <v>134837</v>
      </c>
      <c r="M151" s="9">
        <f t="shared" si="20"/>
        <v>35143.423052442857</v>
      </c>
      <c r="N151" s="10">
        <f t="shared" si="25"/>
        <v>169980.42305244284</v>
      </c>
      <c r="O151" s="9">
        <f t="shared" si="26"/>
        <v>314972.42305244284</v>
      </c>
    </row>
    <row r="152" spans="1:15">
      <c r="A152" s="69"/>
      <c r="B152" s="9" t="s">
        <v>172</v>
      </c>
      <c r="C152" s="9"/>
      <c r="D152" s="9">
        <v>7496</v>
      </c>
      <c r="E152" s="9">
        <v>3943</v>
      </c>
      <c r="F152" s="9">
        <v>16</v>
      </c>
      <c r="G152" s="12">
        <f t="shared" si="21"/>
        <v>2.1344717182497335</v>
      </c>
      <c r="H152" s="12">
        <f t="shared" si="22"/>
        <v>9012.6292753405069</v>
      </c>
      <c r="I152" s="10">
        <f t="shared" si="23"/>
        <v>69444</v>
      </c>
      <c r="J152" s="9">
        <f t="shared" si="18"/>
        <v>66881</v>
      </c>
      <c r="K152" s="10">
        <f t="shared" si="24"/>
        <v>136325</v>
      </c>
      <c r="L152" s="9">
        <f t="shared" si="19"/>
        <v>119374</v>
      </c>
      <c r="M152" s="9">
        <f t="shared" si="20"/>
        <v>37874.490119071517</v>
      </c>
      <c r="N152" s="10">
        <f t="shared" si="25"/>
        <v>157248.4901190715</v>
      </c>
      <c r="O152" s="9">
        <f t="shared" si="26"/>
        <v>293573.4901190715</v>
      </c>
    </row>
    <row r="153" spans="1:15">
      <c r="A153" s="69"/>
      <c r="B153" s="9" t="s">
        <v>173</v>
      </c>
      <c r="C153" s="9"/>
      <c r="D153" s="9">
        <v>6408</v>
      </c>
      <c r="E153" s="9">
        <v>3371</v>
      </c>
      <c r="F153" s="9">
        <v>35</v>
      </c>
      <c r="G153" s="12">
        <f t="shared" si="21"/>
        <v>5.4619225967540581</v>
      </c>
      <c r="H153" s="12">
        <f t="shared" si="22"/>
        <v>3010.8512224074266</v>
      </c>
      <c r="I153" s="10">
        <f t="shared" si="23"/>
        <v>69444</v>
      </c>
      <c r="J153" s="9">
        <f t="shared" si="18"/>
        <v>57178</v>
      </c>
      <c r="K153" s="10">
        <f t="shared" si="24"/>
        <v>126622</v>
      </c>
      <c r="L153" s="9">
        <f t="shared" si="19"/>
        <v>102048</v>
      </c>
      <c r="M153" s="9">
        <f t="shared" si="20"/>
        <v>12652.739992875844</v>
      </c>
      <c r="N153" s="10">
        <f t="shared" si="25"/>
        <v>114700.73999287584</v>
      </c>
      <c r="O153" s="9">
        <f t="shared" si="26"/>
        <v>241322.73999287584</v>
      </c>
    </row>
    <row r="154" spans="1:15">
      <c r="A154" s="69"/>
      <c r="B154" s="9" t="s">
        <v>174</v>
      </c>
      <c r="C154" s="9"/>
      <c r="D154" s="9">
        <v>8440</v>
      </c>
      <c r="E154" s="9">
        <v>4439</v>
      </c>
      <c r="F154" s="9">
        <v>42</v>
      </c>
      <c r="G154" s="12">
        <f t="shared" si="21"/>
        <v>4.9763033175355451</v>
      </c>
      <c r="H154" s="12">
        <f t="shared" si="22"/>
        <v>4352.5917740932791</v>
      </c>
      <c r="I154" s="10">
        <f t="shared" si="23"/>
        <v>69444</v>
      </c>
      <c r="J154" s="9">
        <f t="shared" si="18"/>
        <v>75294</v>
      </c>
      <c r="K154" s="10">
        <f t="shared" si="24"/>
        <v>144738</v>
      </c>
      <c r="L154" s="9">
        <f t="shared" si="19"/>
        <v>134407</v>
      </c>
      <c r="M154" s="9">
        <f t="shared" si="20"/>
        <v>18291.243221475961</v>
      </c>
      <c r="N154" s="10">
        <f t="shared" si="25"/>
        <v>152698.24322147598</v>
      </c>
      <c r="O154" s="9">
        <f t="shared" si="26"/>
        <v>297436.24322147598</v>
      </c>
    </row>
    <row r="155" spans="1:15">
      <c r="A155" s="69"/>
      <c r="B155" s="9" t="s">
        <v>175</v>
      </c>
      <c r="C155" s="9"/>
      <c r="D155" s="9">
        <v>14129</v>
      </c>
      <c r="E155" s="9">
        <v>7432</v>
      </c>
      <c r="F155" s="9">
        <v>70</v>
      </c>
      <c r="G155" s="12">
        <f t="shared" si="21"/>
        <v>4.9543492108429472</v>
      </c>
      <c r="H155" s="12">
        <f t="shared" si="22"/>
        <v>7318.753908464716</v>
      </c>
      <c r="I155" s="10">
        <f t="shared" si="23"/>
        <v>69444</v>
      </c>
      <c r="J155" s="9">
        <f t="shared" si="18"/>
        <v>126061</v>
      </c>
      <c r="K155" s="10">
        <f t="shared" si="24"/>
        <v>195505</v>
      </c>
      <c r="L155" s="9">
        <f t="shared" si="19"/>
        <v>225005</v>
      </c>
      <c r="M155" s="9">
        <f t="shared" si="20"/>
        <v>30756.182698926135</v>
      </c>
      <c r="N155" s="10">
        <f t="shared" si="25"/>
        <v>255761.18269892613</v>
      </c>
      <c r="O155" s="9">
        <f t="shared" si="26"/>
        <v>451266.18269892613</v>
      </c>
    </row>
    <row r="156" spans="1:15">
      <c r="A156" s="69"/>
      <c r="B156" s="9" t="s">
        <v>176</v>
      </c>
      <c r="C156" s="9"/>
      <c r="D156" s="9">
        <v>6858</v>
      </c>
      <c r="E156" s="9">
        <v>3607</v>
      </c>
      <c r="F156" s="9">
        <v>40</v>
      </c>
      <c r="G156" s="12">
        <f t="shared" si="21"/>
        <v>5.8326042578011084</v>
      </c>
      <c r="H156" s="12">
        <f t="shared" si="22"/>
        <v>3017.5001776046188</v>
      </c>
      <c r="I156" s="10">
        <f t="shared" si="23"/>
        <v>69444</v>
      </c>
      <c r="J156" s="9">
        <f t="shared" si="18"/>
        <v>61181</v>
      </c>
      <c r="K156" s="10">
        <f t="shared" si="24"/>
        <v>130625</v>
      </c>
      <c r="L156" s="9">
        <f t="shared" si="19"/>
        <v>109214</v>
      </c>
      <c r="M156" s="9">
        <f t="shared" si="20"/>
        <v>12680.681427081645</v>
      </c>
      <c r="N156" s="10">
        <f t="shared" si="25"/>
        <v>121894.68142708164</v>
      </c>
      <c r="O156" s="9">
        <f t="shared" si="26"/>
        <v>252519.68142708164</v>
      </c>
    </row>
    <row r="157" spans="1:15">
      <c r="A157" s="69"/>
      <c r="B157" s="9" t="s">
        <v>177</v>
      </c>
      <c r="C157" s="9"/>
      <c r="D157" s="9">
        <v>2744</v>
      </c>
      <c r="E157" s="9">
        <v>1443</v>
      </c>
      <c r="F157" s="9">
        <v>16</v>
      </c>
      <c r="G157" s="12">
        <f t="shared" si="21"/>
        <v>5.8309037900874632</v>
      </c>
      <c r="H157" s="12">
        <f t="shared" si="22"/>
        <v>1207.7041690703606</v>
      </c>
      <c r="I157" s="10">
        <f t="shared" si="23"/>
        <v>69444</v>
      </c>
      <c r="J157" s="9">
        <f t="shared" si="18"/>
        <v>24476</v>
      </c>
      <c r="K157" s="10">
        <f t="shared" si="24"/>
        <v>93920</v>
      </c>
      <c r="L157" s="9">
        <f t="shared" si="19"/>
        <v>43698</v>
      </c>
      <c r="M157" s="9">
        <f t="shared" si="20"/>
        <v>5075.231458079551</v>
      </c>
      <c r="N157" s="10">
        <f t="shared" si="25"/>
        <v>48773.23145807955</v>
      </c>
      <c r="O157" s="9">
        <f t="shared" si="26"/>
        <v>142693.23145807954</v>
      </c>
    </row>
    <row r="158" spans="1:15">
      <c r="A158" s="69"/>
      <c r="B158" s="9" t="s">
        <v>178</v>
      </c>
      <c r="C158" s="9"/>
      <c r="D158" s="9">
        <v>12170</v>
      </c>
      <c r="E158" s="9">
        <v>6401</v>
      </c>
      <c r="F158" s="9">
        <v>35</v>
      </c>
      <c r="G158" s="12">
        <f t="shared" si="21"/>
        <v>2.8759244042728023</v>
      </c>
      <c r="H158" s="12">
        <f t="shared" si="22"/>
        <v>10859.890497911167</v>
      </c>
      <c r="I158" s="10">
        <f t="shared" si="23"/>
        <v>69444</v>
      </c>
      <c r="J158" s="9">
        <f t="shared" si="18"/>
        <v>108573</v>
      </c>
      <c r="K158" s="10">
        <f t="shared" si="24"/>
        <v>178017</v>
      </c>
      <c r="L158" s="9">
        <f t="shared" si="19"/>
        <v>193808</v>
      </c>
      <c r="M158" s="9">
        <f t="shared" si="20"/>
        <v>45637.383142201339</v>
      </c>
      <c r="N158" s="10">
        <f t="shared" si="25"/>
        <v>239445.38314220135</v>
      </c>
      <c r="O158" s="9">
        <f t="shared" si="26"/>
        <v>417462.38314220135</v>
      </c>
    </row>
    <row r="159" spans="1:15">
      <c r="A159" s="69"/>
      <c r="B159" s="9" t="s">
        <v>179</v>
      </c>
      <c r="C159" s="9"/>
      <c r="D159" s="9">
        <v>2726</v>
      </c>
      <c r="E159" s="9">
        <v>1434</v>
      </c>
      <c r="F159" s="9">
        <v>12</v>
      </c>
      <c r="G159" s="12">
        <f t="shared" si="21"/>
        <v>4.4020542920029344</v>
      </c>
      <c r="H159" s="12">
        <f t="shared" si="22"/>
        <v>1589.215495860338</v>
      </c>
      <c r="I159" s="10">
        <f t="shared" si="23"/>
        <v>69444</v>
      </c>
      <c r="J159" s="9">
        <f t="shared" si="18"/>
        <v>24323</v>
      </c>
      <c r="K159" s="10">
        <f t="shared" si="24"/>
        <v>93767</v>
      </c>
      <c r="L159" s="9">
        <f t="shared" si="19"/>
        <v>43411</v>
      </c>
      <c r="M159" s="9">
        <f t="shared" si="20"/>
        <v>6678.4869050062689</v>
      </c>
      <c r="N159" s="10">
        <f t="shared" si="25"/>
        <v>50089.48690500627</v>
      </c>
      <c r="O159" s="9">
        <f t="shared" si="26"/>
        <v>143856.48690500628</v>
      </c>
    </row>
    <row r="160" spans="1:15">
      <c r="A160" s="69"/>
      <c r="B160" s="9" t="s">
        <v>180</v>
      </c>
      <c r="C160" s="9"/>
      <c r="D160" s="9">
        <v>5926</v>
      </c>
      <c r="E160" s="9">
        <v>3117</v>
      </c>
      <c r="F160" s="9">
        <v>28</v>
      </c>
      <c r="G160" s="12">
        <f t="shared" si="21"/>
        <v>4.7249409382382721</v>
      </c>
      <c r="H160" s="12">
        <f t="shared" si="22"/>
        <v>3218.6784852482147</v>
      </c>
      <c r="I160" s="10">
        <f t="shared" si="23"/>
        <v>69444</v>
      </c>
      <c r="J160" s="9">
        <f t="shared" si="18"/>
        <v>52870</v>
      </c>
      <c r="K160" s="10">
        <f t="shared" si="24"/>
        <v>122314</v>
      </c>
      <c r="L160" s="9">
        <f t="shared" si="19"/>
        <v>94372</v>
      </c>
      <c r="M160" s="9">
        <f t="shared" si="20"/>
        <v>13526.109058934508</v>
      </c>
      <c r="N160" s="10">
        <f t="shared" si="25"/>
        <v>107898.10905893451</v>
      </c>
      <c r="O160" s="9">
        <f t="shared" si="26"/>
        <v>230212.1090589345</v>
      </c>
    </row>
    <row r="161" spans="1:15">
      <c r="A161" s="69"/>
      <c r="B161" s="9" t="s">
        <v>181</v>
      </c>
      <c r="C161" s="9"/>
      <c r="D161" s="9">
        <v>10688</v>
      </c>
      <c r="E161" s="9">
        <v>5622</v>
      </c>
      <c r="F161" s="9">
        <v>40</v>
      </c>
      <c r="G161" s="12">
        <f t="shared" si="21"/>
        <v>3.7425149700598803</v>
      </c>
      <c r="H161" s="12">
        <f t="shared" si="22"/>
        <v>7329.0086292514525</v>
      </c>
      <c r="I161" s="10">
        <f t="shared" si="23"/>
        <v>69444</v>
      </c>
      <c r="J161" s="9">
        <f t="shared" si="18"/>
        <v>95360</v>
      </c>
      <c r="K161" s="10">
        <f t="shared" si="24"/>
        <v>164804</v>
      </c>
      <c r="L161" s="9">
        <f t="shared" si="19"/>
        <v>170207</v>
      </c>
      <c r="M161" s="9">
        <f t="shared" si="20"/>
        <v>30799.276929171887</v>
      </c>
      <c r="N161" s="10">
        <f t="shared" si="25"/>
        <v>201006.27692917187</v>
      </c>
      <c r="O161" s="9">
        <f t="shared" si="26"/>
        <v>365810.27692917187</v>
      </c>
    </row>
    <row r="162" spans="1:15">
      <c r="A162" s="69"/>
      <c r="B162" s="9" t="s">
        <v>182</v>
      </c>
      <c r="C162" s="9"/>
      <c r="D162" s="9">
        <v>10502</v>
      </c>
      <c r="E162" s="9">
        <v>5524</v>
      </c>
      <c r="F162" s="9">
        <v>26</v>
      </c>
      <c r="G162" s="12">
        <f t="shared" si="21"/>
        <v>2.4757189106836792</v>
      </c>
      <c r="H162" s="12">
        <f t="shared" si="22"/>
        <v>10886.368075795612</v>
      </c>
      <c r="I162" s="10">
        <f t="shared" si="23"/>
        <v>69444</v>
      </c>
      <c r="J162" s="9">
        <f t="shared" si="18"/>
        <v>93698</v>
      </c>
      <c r="K162" s="10">
        <f t="shared" si="24"/>
        <v>163142</v>
      </c>
      <c r="L162" s="9">
        <f t="shared" si="19"/>
        <v>167245</v>
      </c>
      <c r="M162" s="9">
        <f t="shared" si="20"/>
        <v>45748.65197744625</v>
      </c>
      <c r="N162" s="10">
        <f t="shared" si="25"/>
        <v>212993.65197744625</v>
      </c>
      <c r="O162" s="9">
        <f t="shared" si="26"/>
        <v>376135.65197744628</v>
      </c>
    </row>
    <row r="163" spans="1:15">
      <c r="A163" s="69"/>
      <c r="B163" s="9" t="s">
        <v>183</v>
      </c>
      <c r="C163" s="9"/>
      <c r="D163" s="9">
        <v>12233</v>
      </c>
      <c r="E163" s="9">
        <v>6435</v>
      </c>
      <c r="F163" s="9">
        <v>27</v>
      </c>
      <c r="G163" s="12">
        <f t="shared" si="21"/>
        <v>2.2071446088449274</v>
      </c>
      <c r="H163" s="12">
        <f t="shared" si="22"/>
        <v>14223.763460173912</v>
      </c>
      <c r="I163" s="10">
        <f t="shared" si="23"/>
        <v>69444</v>
      </c>
      <c r="J163" s="9">
        <f t="shared" si="18"/>
        <v>109150</v>
      </c>
      <c r="K163" s="10">
        <f t="shared" si="24"/>
        <v>178594</v>
      </c>
      <c r="L163" s="9">
        <f t="shared" si="19"/>
        <v>194811</v>
      </c>
      <c r="M163" s="9">
        <f t="shared" si="20"/>
        <v>59773.654520812845</v>
      </c>
      <c r="N163" s="10">
        <f t="shared" si="25"/>
        <v>254584.65452081285</v>
      </c>
      <c r="O163" s="9">
        <f t="shared" si="26"/>
        <v>433178.65452081285</v>
      </c>
    </row>
    <row r="164" spans="1:15">
      <c r="A164" s="69"/>
      <c r="B164" s="9" t="s">
        <v>184</v>
      </c>
      <c r="C164" s="9"/>
      <c r="D164" s="9">
        <v>22041</v>
      </c>
      <c r="E164" s="9">
        <v>11594</v>
      </c>
      <c r="F164" s="9">
        <v>56</v>
      </c>
      <c r="G164" s="12">
        <f t="shared" si="21"/>
        <v>2.5407195680776735</v>
      </c>
      <c r="H164" s="12">
        <f t="shared" si="22"/>
        <v>22263.164548700159</v>
      </c>
      <c r="I164" s="10">
        <f t="shared" si="23"/>
        <v>69444</v>
      </c>
      <c r="J164" s="9">
        <f t="shared" si="18"/>
        <v>196657</v>
      </c>
      <c r="K164" s="10">
        <f t="shared" si="24"/>
        <v>266101</v>
      </c>
      <c r="L164" s="9">
        <f t="shared" si="19"/>
        <v>351005</v>
      </c>
      <c r="M164" s="9">
        <f t="shared" si="20"/>
        <v>93558.270284799903</v>
      </c>
      <c r="N164" s="10">
        <f t="shared" si="25"/>
        <v>444563.27028479992</v>
      </c>
      <c r="O164" s="9">
        <f t="shared" si="26"/>
        <v>710664.27028479986</v>
      </c>
    </row>
    <row r="165" spans="1:15">
      <c r="A165" s="69"/>
      <c r="B165" s="9" t="s">
        <v>185</v>
      </c>
      <c r="C165" s="9"/>
      <c r="D165" s="9">
        <v>14987</v>
      </c>
      <c r="E165" s="9">
        <v>7883</v>
      </c>
      <c r="F165" s="9">
        <v>51</v>
      </c>
      <c r="G165" s="12">
        <f t="shared" si="21"/>
        <v>3.4029492226596383</v>
      </c>
      <c r="H165" s="12">
        <f t="shared" si="22"/>
        <v>11302.423406551219</v>
      </c>
      <c r="I165" s="10">
        <f t="shared" si="23"/>
        <v>69444</v>
      </c>
      <c r="J165" s="9">
        <f t="shared" si="18"/>
        <v>133711</v>
      </c>
      <c r="K165" s="10">
        <f t="shared" si="24"/>
        <v>203155</v>
      </c>
      <c r="L165" s="9">
        <f t="shared" si="19"/>
        <v>238669</v>
      </c>
      <c r="M165" s="9">
        <f t="shared" si="20"/>
        <v>47497.074444661841</v>
      </c>
      <c r="N165" s="10">
        <f t="shared" si="25"/>
        <v>286166.07444466185</v>
      </c>
      <c r="O165" s="9">
        <f t="shared" si="26"/>
        <v>489321.07444466185</v>
      </c>
    </row>
    <row r="166" spans="1:15">
      <c r="A166" s="69" t="s">
        <v>186</v>
      </c>
      <c r="B166" s="10" t="s">
        <v>187</v>
      </c>
      <c r="C166" s="10">
        <v>24021</v>
      </c>
      <c r="D166" s="10"/>
      <c r="E166" s="10">
        <v>5597</v>
      </c>
      <c r="F166" s="10">
        <v>106</v>
      </c>
      <c r="G166" s="11">
        <f t="shared" si="21"/>
        <v>4.4128054618875145</v>
      </c>
      <c r="H166" s="11">
        <f t="shared" si="22"/>
        <v>13969.750037256837</v>
      </c>
      <c r="I166" s="10">
        <f t="shared" si="23"/>
        <v>69444</v>
      </c>
      <c r="J166" s="10">
        <f t="shared" si="18"/>
        <v>94936</v>
      </c>
      <c r="K166" s="10">
        <f t="shared" si="24"/>
        <v>164380</v>
      </c>
      <c r="L166" s="10">
        <f t="shared" si="19"/>
        <v>382536</v>
      </c>
      <c r="M166" s="10">
        <f t="shared" si="20"/>
        <v>58706.193674208705</v>
      </c>
      <c r="N166" s="10">
        <f t="shared" si="25"/>
        <v>441242.19367420871</v>
      </c>
      <c r="O166" s="10">
        <f t="shared" si="26"/>
        <v>605622.19367420871</v>
      </c>
    </row>
    <row r="167" spans="1:15">
      <c r="A167" s="69"/>
      <c r="B167" s="9" t="s">
        <v>188</v>
      </c>
      <c r="C167" s="9"/>
      <c r="D167" s="9">
        <v>2735</v>
      </c>
      <c r="E167" s="9">
        <v>637</v>
      </c>
      <c r="F167" s="9">
        <v>6</v>
      </c>
      <c r="G167" s="12">
        <f t="shared" si="21"/>
        <v>2.1937842778793417</v>
      </c>
      <c r="H167" s="12">
        <f t="shared" si="22"/>
        <v>3199.453075845785</v>
      </c>
      <c r="I167" s="10">
        <f t="shared" si="23"/>
        <v>69444</v>
      </c>
      <c r="J167" s="9">
        <f t="shared" si="18"/>
        <v>10804</v>
      </c>
      <c r="K167" s="10">
        <f t="shared" si="24"/>
        <v>80248</v>
      </c>
      <c r="L167" s="9">
        <f t="shared" si="19"/>
        <v>43555</v>
      </c>
      <c r="M167" s="9">
        <f t="shared" si="20"/>
        <v>13445.316589145505</v>
      </c>
      <c r="N167" s="10">
        <f t="shared" si="25"/>
        <v>57000.316589145506</v>
      </c>
      <c r="O167" s="9">
        <f t="shared" si="26"/>
        <v>137248.31658914551</v>
      </c>
    </row>
    <row r="168" spans="1:15">
      <c r="A168" s="69"/>
      <c r="B168" s="9" t="s">
        <v>189</v>
      </c>
      <c r="C168" s="9"/>
      <c r="D168" s="9">
        <v>6553</v>
      </c>
      <c r="E168" s="9">
        <v>1527</v>
      </c>
      <c r="F168" s="9">
        <v>51</v>
      </c>
      <c r="G168" s="13">
        <f t="shared" si="21"/>
        <v>7.782694948878377</v>
      </c>
      <c r="H168" s="12">
        <f t="shared" si="22"/>
        <v>2160.8394193463778</v>
      </c>
      <c r="I168" s="10">
        <f t="shared" si="23"/>
        <v>69444</v>
      </c>
      <c r="J168" s="9">
        <f t="shared" si="18"/>
        <v>25900</v>
      </c>
      <c r="K168" s="10">
        <f t="shared" si="24"/>
        <v>95344</v>
      </c>
      <c r="L168" s="9">
        <f t="shared" si="19"/>
        <v>104357</v>
      </c>
      <c r="M168" s="9">
        <f t="shared" si="20"/>
        <v>9080.667664968676</v>
      </c>
      <c r="N168" s="10">
        <f t="shared" si="25"/>
        <v>113437.66766496867</v>
      </c>
      <c r="O168" s="9">
        <f t="shared" si="26"/>
        <v>208781.66766496867</v>
      </c>
    </row>
    <row r="169" spans="1:15">
      <c r="A169" s="69"/>
      <c r="B169" s="9" t="s">
        <v>190</v>
      </c>
      <c r="C169" s="9"/>
      <c r="D169" s="9">
        <v>5653</v>
      </c>
      <c r="E169" s="9">
        <v>1317</v>
      </c>
      <c r="F169" s="9">
        <v>25</v>
      </c>
      <c r="G169" s="12">
        <f t="shared" si="21"/>
        <v>4.4224305678400846</v>
      </c>
      <c r="H169" s="12">
        <f t="shared" si="22"/>
        <v>3280.4263850791422</v>
      </c>
      <c r="I169" s="10">
        <f t="shared" si="23"/>
        <v>69444</v>
      </c>
      <c r="J169" s="9">
        <f t="shared" si="18"/>
        <v>22338</v>
      </c>
      <c r="K169" s="10">
        <f t="shared" si="24"/>
        <v>91782</v>
      </c>
      <c r="L169" s="9">
        <f t="shared" si="19"/>
        <v>90024</v>
      </c>
      <c r="M169" s="9">
        <f t="shared" si="20"/>
        <v>13785.597178391361</v>
      </c>
      <c r="N169" s="10">
        <f t="shared" si="25"/>
        <v>103809.59717839136</v>
      </c>
      <c r="O169" s="9">
        <f t="shared" si="26"/>
        <v>195591.59717839136</v>
      </c>
    </row>
    <row r="170" spans="1:15">
      <c r="A170" s="69"/>
      <c r="B170" s="9" t="s">
        <v>191</v>
      </c>
      <c r="C170" s="9"/>
      <c r="D170" s="9">
        <v>4711</v>
      </c>
      <c r="E170" s="9">
        <v>1098</v>
      </c>
      <c r="F170" s="9">
        <v>19</v>
      </c>
      <c r="G170" s="12">
        <f t="shared" si="21"/>
        <v>4.0331139885374663</v>
      </c>
      <c r="H170" s="12">
        <f t="shared" si="22"/>
        <v>2997.6777307309962</v>
      </c>
      <c r="I170" s="10">
        <f t="shared" si="23"/>
        <v>69444</v>
      </c>
      <c r="J170" s="9">
        <f t="shared" si="18"/>
        <v>18624</v>
      </c>
      <c r="K170" s="10">
        <f t="shared" si="24"/>
        <v>88068</v>
      </c>
      <c r="L170" s="9">
        <f t="shared" si="19"/>
        <v>75023</v>
      </c>
      <c r="M170" s="9">
        <f t="shared" si="20"/>
        <v>12597.379979156232</v>
      </c>
      <c r="N170" s="10">
        <f t="shared" si="25"/>
        <v>87620.379979156234</v>
      </c>
      <c r="O170" s="9">
        <f t="shared" si="26"/>
        <v>175688.37997915625</v>
      </c>
    </row>
    <row r="171" spans="1:15">
      <c r="A171" s="69"/>
      <c r="B171" s="9" t="s">
        <v>192</v>
      </c>
      <c r="C171" s="9"/>
      <c r="D171" s="9">
        <v>1993</v>
      </c>
      <c r="E171" s="9">
        <v>464</v>
      </c>
      <c r="F171" s="9">
        <v>4</v>
      </c>
      <c r="G171" s="12">
        <f t="shared" si="21"/>
        <v>2.0070245860511791</v>
      </c>
      <c r="H171" s="12">
        <f t="shared" si="22"/>
        <v>2548.3961492722833</v>
      </c>
      <c r="I171" s="10">
        <f t="shared" si="23"/>
        <v>69444</v>
      </c>
      <c r="J171" s="9">
        <f t="shared" si="18"/>
        <v>7870</v>
      </c>
      <c r="K171" s="10">
        <f t="shared" si="24"/>
        <v>77314</v>
      </c>
      <c r="L171" s="9">
        <f t="shared" si="19"/>
        <v>31738</v>
      </c>
      <c r="M171" s="9">
        <f t="shared" si="20"/>
        <v>10709.328191183853</v>
      </c>
      <c r="N171" s="10">
        <f t="shared" si="25"/>
        <v>42447.328191183857</v>
      </c>
      <c r="O171" s="9">
        <f t="shared" si="26"/>
        <v>119761.32819118386</v>
      </c>
    </row>
    <row r="172" spans="1:15">
      <c r="A172" s="69"/>
      <c r="B172" s="9" t="s">
        <v>193</v>
      </c>
      <c r="C172" s="9"/>
      <c r="D172" s="9">
        <v>3695</v>
      </c>
      <c r="E172" s="9">
        <v>861</v>
      </c>
      <c r="F172" s="9">
        <v>11</v>
      </c>
      <c r="G172" s="12">
        <f t="shared" si="21"/>
        <v>2.976995940460081</v>
      </c>
      <c r="H172" s="12">
        <f t="shared" si="22"/>
        <v>3185.2867452649716</v>
      </c>
      <c r="I172" s="10">
        <f t="shared" si="23"/>
        <v>69444</v>
      </c>
      <c r="J172" s="9">
        <f t="shared" si="18"/>
        <v>14604</v>
      </c>
      <c r="K172" s="10">
        <f t="shared" si="24"/>
        <v>84048</v>
      </c>
      <c r="L172" s="9">
        <f t="shared" si="19"/>
        <v>58843</v>
      </c>
      <c r="M172" s="9">
        <f t="shared" si="20"/>
        <v>13385.784289389811</v>
      </c>
      <c r="N172" s="10">
        <f t="shared" si="25"/>
        <v>72228.784289389805</v>
      </c>
      <c r="O172" s="9">
        <f t="shared" si="26"/>
        <v>156276.78428938979</v>
      </c>
    </row>
    <row r="173" spans="1:15">
      <c r="A173" s="69"/>
      <c r="B173" s="9" t="s">
        <v>194</v>
      </c>
      <c r="C173" s="9"/>
      <c r="D173" s="9">
        <v>6019</v>
      </c>
      <c r="E173" s="9">
        <v>1402</v>
      </c>
      <c r="F173" s="9">
        <v>32</v>
      </c>
      <c r="G173" s="12">
        <f t="shared" si="21"/>
        <v>5.3164977571025087</v>
      </c>
      <c r="H173" s="12">
        <f t="shared" si="22"/>
        <v>2905.4341873314679</v>
      </c>
      <c r="I173" s="10">
        <f t="shared" si="23"/>
        <v>69444</v>
      </c>
      <c r="J173" s="9">
        <f t="shared" si="18"/>
        <v>23780</v>
      </c>
      <c r="K173" s="10">
        <f t="shared" si="24"/>
        <v>93224</v>
      </c>
      <c r="L173" s="9">
        <f t="shared" si="19"/>
        <v>95853</v>
      </c>
      <c r="M173" s="9">
        <f t="shared" si="20"/>
        <v>12209.737586875362</v>
      </c>
      <c r="N173" s="10">
        <f t="shared" si="25"/>
        <v>108062.73758687536</v>
      </c>
      <c r="O173" s="9">
        <f t="shared" si="26"/>
        <v>201286.73758687536</v>
      </c>
    </row>
    <row r="174" spans="1:15">
      <c r="A174" s="69"/>
      <c r="B174" s="9" t="s">
        <v>195</v>
      </c>
      <c r="C174" s="9"/>
      <c r="D174" s="9">
        <v>2573</v>
      </c>
      <c r="E174" s="9">
        <v>600</v>
      </c>
      <c r="F174" s="9">
        <v>8</v>
      </c>
      <c r="G174" s="12">
        <f t="shared" si="21"/>
        <v>3.1092110376991839</v>
      </c>
      <c r="H174" s="12">
        <f t="shared" si="22"/>
        <v>2123.7428000656114</v>
      </c>
      <c r="I174" s="10">
        <f t="shared" si="23"/>
        <v>69444</v>
      </c>
      <c r="J174" s="9">
        <f t="shared" si="18"/>
        <v>10177</v>
      </c>
      <c r="K174" s="10">
        <f t="shared" si="24"/>
        <v>79621</v>
      </c>
      <c r="L174" s="9">
        <f t="shared" si="19"/>
        <v>40975</v>
      </c>
      <c r="M174" s="9">
        <f t="shared" si="20"/>
        <v>8924.7735859517325</v>
      </c>
      <c r="N174" s="10">
        <f t="shared" si="25"/>
        <v>49899.773585951734</v>
      </c>
      <c r="O174" s="9">
        <f t="shared" si="26"/>
        <v>129520.77358595174</v>
      </c>
    </row>
    <row r="175" spans="1:15">
      <c r="A175" s="69"/>
      <c r="B175" s="9" t="s">
        <v>196</v>
      </c>
      <c r="C175" s="9"/>
      <c r="D175" s="9">
        <v>5815</v>
      </c>
      <c r="E175" s="9">
        <v>1355</v>
      </c>
      <c r="F175" s="9">
        <v>16</v>
      </c>
      <c r="G175" s="12">
        <f t="shared" si="21"/>
        <v>2.7515047291487531</v>
      </c>
      <c r="H175" s="12">
        <f t="shared" si="22"/>
        <v>5423.6516707514529</v>
      </c>
      <c r="I175" s="10">
        <f t="shared" si="23"/>
        <v>69444</v>
      </c>
      <c r="J175" s="9">
        <f t="shared" si="18"/>
        <v>22983</v>
      </c>
      <c r="K175" s="10">
        <f t="shared" si="24"/>
        <v>92427</v>
      </c>
      <c r="L175" s="9">
        <f t="shared" si="19"/>
        <v>92604</v>
      </c>
      <c r="M175" s="9">
        <f t="shared" si="20"/>
        <v>22792.243565948815</v>
      </c>
      <c r="N175" s="10">
        <f t="shared" si="25"/>
        <v>115396.24356594881</v>
      </c>
      <c r="O175" s="9">
        <f t="shared" si="26"/>
        <v>207823.2435659488</v>
      </c>
    </row>
    <row r="176" spans="1:15">
      <c r="A176" s="69"/>
      <c r="B176" s="9" t="s">
        <v>197</v>
      </c>
      <c r="C176" s="9"/>
      <c r="D176" s="9">
        <v>5774</v>
      </c>
      <c r="E176" s="9">
        <v>1345</v>
      </c>
      <c r="F176" s="9">
        <v>25</v>
      </c>
      <c r="G176" s="12">
        <f t="shared" si="21"/>
        <v>4.3297540699688257</v>
      </c>
      <c r="H176" s="12">
        <f t="shared" si="22"/>
        <v>3422.361522677932</v>
      </c>
      <c r="I176" s="10">
        <f t="shared" si="23"/>
        <v>69444</v>
      </c>
      <c r="J176" s="9">
        <f t="shared" si="18"/>
        <v>22813</v>
      </c>
      <c r="K176" s="10">
        <f t="shared" si="24"/>
        <v>92257</v>
      </c>
      <c r="L176" s="9">
        <f t="shared" si="19"/>
        <v>91951</v>
      </c>
      <c r="M176" s="9">
        <f t="shared" si="20"/>
        <v>14382.062516341402</v>
      </c>
      <c r="N176" s="10">
        <f t="shared" si="25"/>
        <v>106333.06251634141</v>
      </c>
      <c r="O176" s="9">
        <f t="shared" si="26"/>
        <v>198590.06251634139</v>
      </c>
    </row>
    <row r="177" spans="1:15">
      <c r="A177" s="69" t="s">
        <v>198</v>
      </c>
      <c r="B177" s="10" t="s">
        <v>199</v>
      </c>
      <c r="C177" s="10">
        <v>72337</v>
      </c>
      <c r="D177" s="10"/>
      <c r="E177" s="10">
        <v>3038</v>
      </c>
      <c r="F177" s="10">
        <v>171</v>
      </c>
      <c r="G177" s="11">
        <f t="shared" si="21"/>
        <v>2.3639354687089593</v>
      </c>
      <c r="H177" s="11">
        <f t="shared" si="22"/>
        <v>78530.291712355567</v>
      </c>
      <c r="I177" s="10">
        <f t="shared" si="23"/>
        <v>69444</v>
      </c>
      <c r="J177" s="10">
        <f t="shared" si="18"/>
        <v>51530</v>
      </c>
      <c r="K177" s="10">
        <f t="shared" si="24"/>
        <v>120974</v>
      </c>
      <c r="L177" s="10">
        <f t="shared" si="19"/>
        <v>1151973</v>
      </c>
      <c r="M177" s="10">
        <f t="shared" si="20"/>
        <v>330014.10206069332</v>
      </c>
      <c r="N177" s="10">
        <f t="shared" si="25"/>
        <v>1481987.1020606933</v>
      </c>
      <c r="O177" s="10">
        <f t="shared" si="26"/>
        <v>1602961.1020606933</v>
      </c>
    </row>
    <row r="178" spans="1:15">
      <c r="A178" s="69"/>
      <c r="B178" s="9" t="s">
        <v>200</v>
      </c>
      <c r="C178" s="9"/>
      <c r="D178" s="9">
        <v>526</v>
      </c>
      <c r="E178" s="9">
        <v>22</v>
      </c>
      <c r="F178" s="9">
        <v>2</v>
      </c>
      <c r="G178" s="12">
        <f t="shared" si="21"/>
        <v>3.8022813688212929</v>
      </c>
      <c r="H178" s="12">
        <f t="shared" si="22"/>
        <v>355.02082325573429</v>
      </c>
      <c r="I178" s="10">
        <f t="shared" si="23"/>
        <v>69444</v>
      </c>
      <c r="J178" s="9">
        <f t="shared" si="18"/>
        <v>373</v>
      </c>
      <c r="K178" s="10">
        <f t="shared" si="24"/>
        <v>69817</v>
      </c>
      <c r="L178" s="9">
        <f t="shared" si="19"/>
        <v>8376</v>
      </c>
      <c r="M178" s="9">
        <f t="shared" si="20"/>
        <v>1491.9322931937563</v>
      </c>
      <c r="N178" s="10">
        <f t="shared" si="25"/>
        <v>9867.9322931937568</v>
      </c>
      <c r="O178" s="9">
        <f t="shared" si="26"/>
        <v>79684.932293193764</v>
      </c>
    </row>
    <row r="179" spans="1:15">
      <c r="A179" s="69"/>
      <c r="B179" s="9" t="s">
        <v>201</v>
      </c>
      <c r="C179" s="9"/>
      <c r="D179" s="9">
        <v>1234</v>
      </c>
      <c r="E179" s="9">
        <v>52</v>
      </c>
      <c r="F179" s="5">
        <v>1</v>
      </c>
      <c r="G179" s="12">
        <f t="shared" si="21"/>
        <v>0.81037277147487841</v>
      </c>
      <c r="H179" s="12">
        <f t="shared" si="22"/>
        <v>3907.8929053304878</v>
      </c>
      <c r="I179" s="10">
        <f t="shared" si="23"/>
        <v>69444</v>
      </c>
      <c r="J179" s="9">
        <f t="shared" si="18"/>
        <v>882</v>
      </c>
      <c r="K179" s="10">
        <f t="shared" si="24"/>
        <v>70326</v>
      </c>
      <c r="L179" s="9">
        <f t="shared" si="19"/>
        <v>19651</v>
      </c>
      <c r="M179" s="9">
        <f t="shared" si="20"/>
        <v>16422.449732210611</v>
      </c>
      <c r="N179" s="10">
        <f t="shared" si="25"/>
        <v>36073.449732210611</v>
      </c>
      <c r="O179" s="9">
        <f t="shared" si="26"/>
        <v>106399.4497322106</v>
      </c>
    </row>
    <row r="180" spans="1:15">
      <c r="A180" s="69"/>
      <c r="B180" s="9" t="s">
        <v>202</v>
      </c>
      <c r="C180" s="9"/>
      <c r="D180" s="9">
        <v>6751</v>
      </c>
      <c r="E180" s="9">
        <v>174</v>
      </c>
      <c r="F180" s="9">
        <v>4</v>
      </c>
      <c r="G180" s="12">
        <f t="shared" si="21"/>
        <v>0.5925048141016146</v>
      </c>
      <c r="H180" s="12">
        <f t="shared" si="22"/>
        <v>29240.753436734973</v>
      </c>
      <c r="I180" s="10">
        <f t="shared" si="23"/>
        <v>69444</v>
      </c>
      <c r="J180" s="9">
        <f t="shared" si="18"/>
        <v>2951</v>
      </c>
      <c r="K180" s="10">
        <f t="shared" si="24"/>
        <v>72395</v>
      </c>
      <c r="L180" s="9">
        <f t="shared" si="19"/>
        <v>107510</v>
      </c>
      <c r="M180" s="9">
        <f t="shared" si="20"/>
        <v>122880.74803476075</v>
      </c>
      <c r="N180" s="10">
        <f t="shared" si="25"/>
        <v>230390.74803476076</v>
      </c>
      <c r="O180" s="9">
        <f t="shared" si="26"/>
        <v>302785.74803476076</v>
      </c>
    </row>
    <row r="181" spans="1:15">
      <c r="A181" s="69"/>
      <c r="B181" s="9" t="s">
        <v>203</v>
      </c>
      <c r="C181" s="9"/>
      <c r="D181" s="9">
        <v>1268</v>
      </c>
      <c r="E181" s="9">
        <v>53</v>
      </c>
      <c r="F181" s="9">
        <v>2</v>
      </c>
      <c r="G181" s="12">
        <f t="shared" si="21"/>
        <v>1.5772870662460567</v>
      </c>
      <c r="H181" s="12">
        <f t="shared" si="22"/>
        <v>2063.1026909826937</v>
      </c>
      <c r="I181" s="10">
        <f t="shared" si="23"/>
        <v>69444</v>
      </c>
      <c r="J181" s="9">
        <f t="shared" si="18"/>
        <v>898</v>
      </c>
      <c r="K181" s="10">
        <f t="shared" si="24"/>
        <v>70342</v>
      </c>
      <c r="L181" s="9">
        <f t="shared" si="19"/>
        <v>20193</v>
      </c>
      <c r="M181" s="9">
        <f t="shared" si="20"/>
        <v>8669.9408238226588</v>
      </c>
      <c r="N181" s="10">
        <f t="shared" si="25"/>
        <v>28862.940823822661</v>
      </c>
      <c r="O181" s="9">
        <f t="shared" si="26"/>
        <v>99204.940823822661</v>
      </c>
    </row>
    <row r="182" spans="1:15">
      <c r="A182" s="69" t="s">
        <v>204</v>
      </c>
      <c r="B182" s="10" t="s">
        <v>205</v>
      </c>
      <c r="C182" s="10">
        <v>13532</v>
      </c>
      <c r="D182" s="10"/>
      <c r="E182" s="10">
        <v>6062</v>
      </c>
      <c r="F182" s="10">
        <v>68</v>
      </c>
      <c r="G182" s="11">
        <f t="shared" si="21"/>
        <v>5.025125628140704</v>
      </c>
      <c r="H182" s="11">
        <f t="shared" si="22"/>
        <v>6910.7852815497026</v>
      </c>
      <c r="I182" s="10">
        <f t="shared" si="23"/>
        <v>69444</v>
      </c>
      <c r="J182" s="10">
        <f t="shared" si="18"/>
        <v>102823</v>
      </c>
      <c r="K182" s="10">
        <f t="shared" si="24"/>
        <v>172267</v>
      </c>
      <c r="L182" s="10">
        <f t="shared" si="19"/>
        <v>215498</v>
      </c>
      <c r="M182" s="10">
        <f t="shared" si="20"/>
        <v>29041.74363159858</v>
      </c>
      <c r="N182" s="10">
        <f t="shared" si="25"/>
        <v>244539.74363159857</v>
      </c>
      <c r="O182" s="10">
        <f t="shared" si="26"/>
        <v>416806.74363159854</v>
      </c>
    </row>
    <row r="183" spans="1:15">
      <c r="A183" s="69"/>
      <c r="B183" s="9" t="s">
        <v>206</v>
      </c>
      <c r="C183" s="9"/>
      <c r="D183" s="9">
        <v>5433</v>
      </c>
      <c r="E183" s="9">
        <v>2434</v>
      </c>
      <c r="F183" s="9">
        <v>21</v>
      </c>
      <c r="G183" s="12">
        <f t="shared" si="21"/>
        <v>3.8652678078409721</v>
      </c>
      <c r="H183" s="12">
        <f t="shared" si="22"/>
        <v>3607.2184983852808</v>
      </c>
      <c r="I183" s="10">
        <f t="shared" si="23"/>
        <v>69444</v>
      </c>
      <c r="J183" s="9">
        <f t="shared" si="18"/>
        <v>41285</v>
      </c>
      <c r="K183" s="10">
        <f t="shared" si="24"/>
        <v>110729</v>
      </c>
      <c r="L183" s="9">
        <f t="shared" si="19"/>
        <v>86521</v>
      </c>
      <c r="M183" s="9">
        <f t="shared" si="20"/>
        <v>15158.901714534752</v>
      </c>
      <c r="N183" s="10">
        <f t="shared" si="25"/>
        <v>101679.90171453475</v>
      </c>
      <c r="O183" s="9">
        <f t="shared" si="26"/>
        <v>212408.90171453473</v>
      </c>
    </row>
    <row r="184" spans="1:15">
      <c r="A184" s="69"/>
      <c r="B184" s="9" t="s">
        <v>207</v>
      </c>
      <c r="C184" s="9"/>
      <c r="D184" s="9">
        <v>6590</v>
      </c>
      <c r="E184" s="9">
        <v>2952</v>
      </c>
      <c r="F184" s="9">
        <v>25</v>
      </c>
      <c r="G184" s="12">
        <f t="shared" si="21"/>
        <v>3.7936267071320184</v>
      </c>
      <c r="H184" s="12">
        <f t="shared" si="22"/>
        <v>4458.0317235849452</v>
      </c>
      <c r="I184" s="10">
        <f t="shared" si="23"/>
        <v>69444</v>
      </c>
      <c r="J184" s="9">
        <f t="shared" si="18"/>
        <v>50071</v>
      </c>
      <c r="K184" s="10">
        <f t="shared" si="24"/>
        <v>119515</v>
      </c>
      <c r="L184" s="9">
        <f t="shared" si="19"/>
        <v>104946</v>
      </c>
      <c r="M184" s="9">
        <f t="shared" si="20"/>
        <v>18734.341922551361</v>
      </c>
      <c r="N184" s="10">
        <f t="shared" si="25"/>
        <v>123680.34192255136</v>
      </c>
      <c r="O184" s="9">
        <f t="shared" si="26"/>
        <v>243195.34192255136</v>
      </c>
    </row>
    <row r="185" spans="1:15">
      <c r="A185" s="69"/>
      <c r="B185" s="9" t="s">
        <v>208</v>
      </c>
      <c r="C185" s="9"/>
      <c r="D185" s="9">
        <v>6141</v>
      </c>
      <c r="E185" s="9">
        <v>2751</v>
      </c>
      <c r="F185" s="9">
        <v>16</v>
      </c>
      <c r="G185" s="12">
        <f t="shared" si="21"/>
        <v>2.6054388536069046</v>
      </c>
      <c r="H185" s="12">
        <f t="shared" si="22"/>
        <v>6048.8184009194347</v>
      </c>
      <c r="I185" s="10">
        <f t="shared" si="23"/>
        <v>69444</v>
      </c>
      <c r="J185" s="9">
        <f t="shared" si="18"/>
        <v>46662</v>
      </c>
      <c r="K185" s="10">
        <f t="shared" si="24"/>
        <v>116106</v>
      </c>
      <c r="L185" s="9">
        <f t="shared" si="19"/>
        <v>97796</v>
      </c>
      <c r="M185" s="9">
        <f t="shared" si="20"/>
        <v>25419.431528656281</v>
      </c>
      <c r="N185" s="10">
        <f t="shared" si="25"/>
        <v>123215.43152865628</v>
      </c>
      <c r="O185" s="9">
        <f t="shared" si="26"/>
        <v>239321.43152865628</v>
      </c>
    </row>
    <row r="186" spans="1:15">
      <c r="A186" s="69"/>
      <c r="B186" s="9" t="s">
        <v>209</v>
      </c>
      <c r="C186" s="9"/>
      <c r="D186" s="9">
        <v>3621</v>
      </c>
      <c r="E186" s="9">
        <v>1622</v>
      </c>
      <c r="F186" s="9">
        <v>7</v>
      </c>
      <c r="G186" s="12">
        <f t="shared" si="21"/>
        <v>1.9331676332504832</v>
      </c>
      <c r="H186" s="12">
        <f t="shared" si="22"/>
        <v>4806.9692472202032</v>
      </c>
      <c r="I186" s="10">
        <f t="shared" si="23"/>
        <v>69444</v>
      </c>
      <c r="J186" s="9">
        <f t="shared" si="18"/>
        <v>27512</v>
      </c>
      <c r="K186" s="10">
        <f t="shared" si="24"/>
        <v>96956</v>
      </c>
      <c r="L186" s="9">
        <f t="shared" si="19"/>
        <v>57664</v>
      </c>
      <c r="M186" s="9">
        <f t="shared" si="20"/>
        <v>20200.7098810401</v>
      </c>
      <c r="N186" s="10">
        <f t="shared" si="25"/>
        <v>77864.709881040093</v>
      </c>
      <c r="O186" s="9">
        <f t="shared" si="26"/>
        <v>174820.70988104009</v>
      </c>
    </row>
    <row r="187" spans="1:15">
      <c r="A187" s="69"/>
      <c r="B187" s="9" t="s">
        <v>210</v>
      </c>
      <c r="C187" s="9"/>
      <c r="D187" s="9">
        <v>1974</v>
      </c>
      <c r="E187" s="9">
        <v>884</v>
      </c>
      <c r="F187" s="9">
        <v>9</v>
      </c>
      <c r="G187" s="12">
        <f t="shared" si="21"/>
        <v>4.5592705167173246</v>
      </c>
      <c r="H187" s="12">
        <f t="shared" si="22"/>
        <v>1111.1280755836847</v>
      </c>
      <c r="I187" s="10">
        <f t="shared" si="23"/>
        <v>69444</v>
      </c>
      <c r="J187" s="9">
        <f t="shared" si="18"/>
        <v>14994</v>
      </c>
      <c r="K187" s="10">
        <f t="shared" si="24"/>
        <v>84438</v>
      </c>
      <c r="L187" s="9">
        <f t="shared" si="19"/>
        <v>31436</v>
      </c>
      <c r="M187" s="9">
        <f t="shared" si="20"/>
        <v>4669.3820453551562</v>
      </c>
      <c r="N187" s="10">
        <f t="shared" si="25"/>
        <v>36105.38204535516</v>
      </c>
      <c r="O187" s="9">
        <f t="shared" si="26"/>
        <v>120543.38204535516</v>
      </c>
    </row>
    <row r="188" spans="1:15">
      <c r="A188" s="69"/>
      <c r="B188" s="9" t="s">
        <v>211</v>
      </c>
      <c r="C188" s="9"/>
      <c r="D188" s="9">
        <v>18310</v>
      </c>
      <c r="E188" s="9">
        <v>8203</v>
      </c>
      <c r="F188" s="9">
        <v>48</v>
      </c>
      <c r="G188" s="12">
        <f t="shared" si="21"/>
        <v>2.6215182960131074</v>
      </c>
      <c r="H188" s="12">
        <f t="shared" si="22"/>
        <v>17924.530350709072</v>
      </c>
      <c r="I188" s="10">
        <f t="shared" si="23"/>
        <v>69444</v>
      </c>
      <c r="J188" s="9">
        <f t="shared" si="18"/>
        <v>139139</v>
      </c>
      <c r="K188" s="10">
        <f t="shared" si="24"/>
        <v>208583</v>
      </c>
      <c r="L188" s="9">
        <f t="shared" si="19"/>
        <v>291588</v>
      </c>
      <c r="M188" s="9">
        <f t="shared" si="20"/>
        <v>75325.682097500816</v>
      </c>
      <c r="N188" s="10">
        <f t="shared" si="25"/>
        <v>366913.68209750083</v>
      </c>
      <c r="O188" s="9">
        <f t="shared" si="26"/>
        <v>575496.68209750089</v>
      </c>
    </row>
    <row r="189" spans="1:15">
      <c r="A189" s="69"/>
      <c r="B189" s="9" t="s">
        <v>212</v>
      </c>
      <c r="C189" s="9"/>
      <c r="D189" s="9">
        <v>16392</v>
      </c>
      <c r="E189" s="9">
        <v>7344</v>
      </c>
      <c r="F189" s="9">
        <v>38</v>
      </c>
      <c r="G189" s="12">
        <f t="shared" si="21"/>
        <v>2.3182040019521719</v>
      </c>
      <c r="H189" s="12">
        <f t="shared" si="22"/>
        <v>18146.489772223162</v>
      </c>
      <c r="I189" s="10">
        <f t="shared" si="23"/>
        <v>69444</v>
      </c>
      <c r="J189" s="9">
        <f t="shared" si="18"/>
        <v>124568</v>
      </c>
      <c r="K189" s="10">
        <f t="shared" si="24"/>
        <v>194012</v>
      </c>
      <c r="L189" s="9">
        <f t="shared" si="19"/>
        <v>261044</v>
      </c>
      <c r="M189" s="9">
        <f t="shared" si="20"/>
        <v>76258.439859985461</v>
      </c>
      <c r="N189" s="10">
        <f t="shared" si="25"/>
        <v>337302.43985998549</v>
      </c>
      <c r="O189" s="9">
        <f t="shared" si="26"/>
        <v>531314.43985998549</v>
      </c>
    </row>
    <row r="190" spans="1:15">
      <c r="A190" s="69"/>
      <c r="B190" s="9" t="s">
        <v>213</v>
      </c>
      <c r="C190" s="9"/>
      <c r="D190" s="9">
        <v>3158</v>
      </c>
      <c r="E190" s="9">
        <v>1415</v>
      </c>
      <c r="F190" s="9">
        <v>3</v>
      </c>
      <c r="G190" s="12">
        <f t="shared" si="21"/>
        <v>0.94996833438885364</v>
      </c>
      <c r="H190" s="12">
        <f t="shared" si="22"/>
        <v>8531.3022924041161</v>
      </c>
      <c r="I190" s="10">
        <f t="shared" si="23"/>
        <v>69444</v>
      </c>
      <c r="J190" s="9">
        <f t="shared" si="18"/>
        <v>24001</v>
      </c>
      <c r="K190" s="10">
        <f t="shared" si="24"/>
        <v>93445</v>
      </c>
      <c r="L190" s="9">
        <f t="shared" si="19"/>
        <v>50291</v>
      </c>
      <c r="M190" s="9">
        <f t="shared" si="20"/>
        <v>35851.771387130982</v>
      </c>
      <c r="N190" s="10">
        <f t="shared" si="25"/>
        <v>86142.771387130982</v>
      </c>
      <c r="O190" s="9">
        <f t="shared" si="26"/>
        <v>179587.77138713098</v>
      </c>
    </row>
    <row r="191" spans="1:15">
      <c r="A191" s="69"/>
      <c r="B191" s="9" t="s">
        <v>214</v>
      </c>
      <c r="C191" s="9"/>
      <c r="D191" s="9">
        <v>1469</v>
      </c>
      <c r="E191" s="9">
        <v>658</v>
      </c>
      <c r="F191" s="9">
        <v>5</v>
      </c>
      <c r="G191" s="12">
        <f t="shared" si="21"/>
        <v>3.4036759700476513</v>
      </c>
      <c r="H191" s="12">
        <f t="shared" si="22"/>
        <v>1107.6075854411192</v>
      </c>
      <c r="I191" s="10">
        <f t="shared" si="23"/>
        <v>69444</v>
      </c>
      <c r="J191" s="9">
        <f t="shared" si="18"/>
        <v>11160</v>
      </c>
      <c r="K191" s="10">
        <f t="shared" si="24"/>
        <v>80604</v>
      </c>
      <c r="L191" s="9">
        <f t="shared" si="19"/>
        <v>23393</v>
      </c>
      <c r="M191" s="9">
        <f t="shared" si="20"/>
        <v>4654.5876091206928</v>
      </c>
      <c r="N191" s="10">
        <f t="shared" si="25"/>
        <v>28047.587609120692</v>
      </c>
      <c r="O191" s="9">
        <f t="shared" si="26"/>
        <v>108651.58760912069</v>
      </c>
    </row>
    <row r="192" spans="1:15">
      <c r="A192" s="69" t="s">
        <v>215</v>
      </c>
      <c r="B192" s="10" t="s">
        <v>216</v>
      </c>
      <c r="C192" s="10">
        <v>15289</v>
      </c>
      <c r="D192" s="10"/>
      <c r="E192" s="10">
        <v>12017</v>
      </c>
      <c r="F192" s="10">
        <v>59</v>
      </c>
      <c r="G192" s="11">
        <f t="shared" si="21"/>
        <v>3.8589835829681469</v>
      </c>
      <c r="H192" s="11">
        <f t="shared" si="22"/>
        <v>10167.600733299327</v>
      </c>
      <c r="I192" s="10">
        <f t="shared" si="23"/>
        <v>69444</v>
      </c>
      <c r="J192" s="10">
        <f t="shared" si="18"/>
        <v>203832</v>
      </c>
      <c r="K192" s="10">
        <f t="shared" si="24"/>
        <v>273276</v>
      </c>
      <c r="L192" s="10">
        <f t="shared" si="19"/>
        <v>243478</v>
      </c>
      <c r="M192" s="10">
        <f t="shared" si="20"/>
        <v>42728.118703568936</v>
      </c>
      <c r="N192" s="10">
        <f t="shared" si="25"/>
        <v>286206.11870356894</v>
      </c>
      <c r="O192" s="10">
        <f t="shared" si="26"/>
        <v>559482.11870356894</v>
      </c>
    </row>
    <row r="193" spans="1:15">
      <c r="A193" s="69"/>
      <c r="B193" s="9" t="s">
        <v>217</v>
      </c>
      <c r="C193" s="9"/>
      <c r="D193" s="9">
        <v>21700</v>
      </c>
      <c r="E193" s="9">
        <v>17056</v>
      </c>
      <c r="F193" s="9">
        <v>43</v>
      </c>
      <c r="G193" s="12">
        <f t="shared" si="21"/>
        <v>1.981566820276498</v>
      </c>
      <c r="H193" s="12">
        <f t="shared" si="22"/>
        <v>28103.689995365698</v>
      </c>
      <c r="I193" s="10">
        <f t="shared" si="23"/>
        <v>69444</v>
      </c>
      <c r="J193" s="9">
        <f t="shared" si="18"/>
        <v>289303</v>
      </c>
      <c r="K193" s="10">
        <f t="shared" si="24"/>
        <v>358747</v>
      </c>
      <c r="L193" s="9">
        <f t="shared" si="19"/>
        <v>345574</v>
      </c>
      <c r="M193" s="9">
        <f t="shared" si="20"/>
        <v>118102.3757352665</v>
      </c>
      <c r="N193" s="10">
        <f t="shared" si="25"/>
        <v>463676.37573526648</v>
      </c>
      <c r="O193" s="9">
        <f t="shared" si="26"/>
        <v>822423.37573526648</v>
      </c>
    </row>
    <row r="194" spans="1:15">
      <c r="A194" s="69"/>
      <c r="B194" s="9" t="s">
        <v>218</v>
      </c>
      <c r="C194" s="9"/>
      <c r="D194" s="9">
        <v>9859</v>
      </c>
      <c r="E194" s="9">
        <v>7749</v>
      </c>
      <c r="F194" s="9">
        <v>17</v>
      </c>
      <c r="G194" s="12">
        <f t="shared" si="21"/>
        <v>1.7243128106298813</v>
      </c>
      <c r="H194" s="12">
        <f t="shared" si="22"/>
        <v>14673.345579403305</v>
      </c>
      <c r="I194" s="10">
        <f t="shared" si="23"/>
        <v>69444</v>
      </c>
      <c r="J194" s="9">
        <f t="shared" si="18"/>
        <v>131438</v>
      </c>
      <c r="K194" s="10">
        <f t="shared" si="24"/>
        <v>200882</v>
      </c>
      <c r="L194" s="9">
        <f t="shared" si="19"/>
        <v>157005</v>
      </c>
      <c r="M194" s="9">
        <f t="shared" si="20"/>
        <v>61662.969282605438</v>
      </c>
      <c r="N194" s="10">
        <f t="shared" si="25"/>
        <v>218667.96928260545</v>
      </c>
      <c r="O194" s="9">
        <f t="shared" si="26"/>
        <v>419549.96928260545</v>
      </c>
    </row>
    <row r="195" spans="1:15">
      <c r="A195" s="69"/>
      <c r="B195" s="9" t="s">
        <v>219</v>
      </c>
      <c r="C195" s="9"/>
      <c r="D195" s="9">
        <v>18073</v>
      </c>
      <c r="E195" s="9">
        <v>14205</v>
      </c>
      <c r="F195" s="9">
        <v>26</v>
      </c>
      <c r="G195" s="12">
        <f t="shared" si="21"/>
        <v>1.4386100813368006</v>
      </c>
      <c r="H195" s="12">
        <f t="shared" si="22"/>
        <v>32240.330362629415</v>
      </c>
      <c r="I195" s="10">
        <f t="shared" si="23"/>
        <v>69444</v>
      </c>
      <c r="J195" s="9">
        <f t="shared" si="18"/>
        <v>240945</v>
      </c>
      <c r="K195" s="10">
        <f t="shared" si="24"/>
        <v>310389</v>
      </c>
      <c r="L195" s="9">
        <f t="shared" si="19"/>
        <v>287814</v>
      </c>
      <c r="M195" s="9">
        <f t="shared" si="20"/>
        <v>135486.10915307788</v>
      </c>
      <c r="N195" s="10">
        <f t="shared" si="25"/>
        <v>423300.10915307788</v>
      </c>
      <c r="O195" s="9">
        <f t="shared" si="26"/>
        <v>733689.10915307794</v>
      </c>
    </row>
    <row r="196" spans="1:15">
      <c r="A196" s="69"/>
      <c r="B196" s="9" t="s">
        <v>220</v>
      </c>
      <c r="C196" s="9"/>
      <c r="D196" s="9">
        <v>5091</v>
      </c>
      <c r="E196" s="9">
        <v>4002</v>
      </c>
      <c r="F196" s="9">
        <v>10</v>
      </c>
      <c r="G196" s="12">
        <f t="shared" si="21"/>
        <v>1.9642506383814573</v>
      </c>
      <c r="H196" s="12">
        <f t="shared" si="22"/>
        <v>6651.483654522588</v>
      </c>
      <c r="I196" s="10">
        <f t="shared" si="23"/>
        <v>69444</v>
      </c>
      <c r="J196" s="9">
        <f t="shared" si="18"/>
        <v>67881</v>
      </c>
      <c r="K196" s="10">
        <f t="shared" si="24"/>
        <v>137325</v>
      </c>
      <c r="L196" s="9">
        <f t="shared" si="19"/>
        <v>81074</v>
      </c>
      <c r="M196" s="9">
        <f t="shared" si="20"/>
        <v>27952.059743505157</v>
      </c>
      <c r="N196" s="10">
        <f t="shared" si="25"/>
        <v>109026.05974350516</v>
      </c>
      <c r="O196" s="9">
        <f t="shared" si="26"/>
        <v>246351.05974350515</v>
      </c>
    </row>
    <row r="197" spans="1:15">
      <c r="A197" s="69"/>
      <c r="B197" s="9" t="s">
        <v>221</v>
      </c>
      <c r="C197" s="9"/>
      <c r="D197" s="9">
        <v>9234</v>
      </c>
      <c r="E197" s="9">
        <v>7258</v>
      </c>
      <c r="F197" s="9">
        <v>23</v>
      </c>
      <c r="G197" s="12">
        <f t="shared" si="21"/>
        <v>2.490794888455707</v>
      </c>
      <c r="H197" s="12">
        <f t="shared" si="22"/>
        <v>9514.0239097641206</v>
      </c>
      <c r="I197" s="10">
        <f t="shared" si="23"/>
        <v>69444</v>
      </c>
      <c r="J197" s="9">
        <f t="shared" si="18"/>
        <v>123110</v>
      </c>
      <c r="K197" s="10">
        <f t="shared" si="24"/>
        <v>192554</v>
      </c>
      <c r="L197" s="9">
        <f t="shared" si="19"/>
        <v>147052</v>
      </c>
      <c r="M197" s="9">
        <f t="shared" si="20"/>
        <v>39981.540741822799</v>
      </c>
      <c r="N197" s="10">
        <f t="shared" si="25"/>
        <v>187033.5407418228</v>
      </c>
      <c r="O197" s="9">
        <f t="shared" si="26"/>
        <v>379587.5407418228</v>
      </c>
    </row>
    <row r="198" spans="1:15">
      <c r="A198" s="69"/>
      <c r="B198" s="9" t="s">
        <v>222</v>
      </c>
      <c r="C198" s="9"/>
      <c r="D198" s="9">
        <v>12232</v>
      </c>
      <c r="E198" s="9">
        <v>9614</v>
      </c>
      <c r="F198" s="9">
        <v>36</v>
      </c>
      <c r="G198" s="12">
        <f t="shared" si="21"/>
        <v>2.9431000654022239</v>
      </c>
      <c r="H198" s="12">
        <f t="shared" si="22"/>
        <v>10666.078560704093</v>
      </c>
      <c r="I198" s="10">
        <f t="shared" si="23"/>
        <v>69444</v>
      </c>
      <c r="J198" s="9">
        <f t="shared" si="18"/>
        <v>163072</v>
      </c>
      <c r="K198" s="10">
        <f t="shared" si="24"/>
        <v>232516</v>
      </c>
      <c r="L198" s="9">
        <f t="shared" si="19"/>
        <v>194795</v>
      </c>
      <c r="M198" s="9">
        <f t="shared" si="20"/>
        <v>44822.911795777291</v>
      </c>
      <c r="N198" s="10">
        <f t="shared" si="25"/>
        <v>239617.9117957773</v>
      </c>
      <c r="O198" s="9">
        <f t="shared" si="26"/>
        <v>472133.91179577727</v>
      </c>
    </row>
    <row r="199" spans="1:15">
      <c r="A199" s="69"/>
      <c r="B199" s="9" t="s">
        <v>223</v>
      </c>
      <c r="C199" s="9"/>
      <c r="D199" s="9">
        <v>11331</v>
      </c>
      <c r="E199" s="9">
        <v>8906</v>
      </c>
      <c r="F199" s="9">
        <v>20</v>
      </c>
      <c r="G199" s="12">
        <f t="shared" si="21"/>
        <v>1.7650692789691995</v>
      </c>
      <c r="H199" s="12">
        <f t="shared" si="22"/>
        <v>16474.749412782039</v>
      </c>
      <c r="I199" s="10">
        <f t="shared" si="23"/>
        <v>69444</v>
      </c>
      <c r="J199" s="9">
        <f t="shared" si="18"/>
        <v>151063</v>
      </c>
      <c r="K199" s="10">
        <f t="shared" si="24"/>
        <v>220507</v>
      </c>
      <c r="L199" s="9">
        <f t="shared" si="19"/>
        <v>180447</v>
      </c>
      <c r="M199" s="9">
        <f t="shared" si="20"/>
        <v>69233.152145273198</v>
      </c>
      <c r="N199" s="10">
        <f t="shared" si="25"/>
        <v>249680.1521452732</v>
      </c>
      <c r="O199" s="9">
        <f t="shared" si="26"/>
        <v>470187.15214527317</v>
      </c>
    </row>
    <row r="200" spans="1:15">
      <c r="A200" s="69"/>
      <c r="B200" s="9" t="s">
        <v>224</v>
      </c>
      <c r="C200" s="9"/>
      <c r="D200" s="9">
        <v>5128</v>
      </c>
      <c r="E200" s="9">
        <v>4031</v>
      </c>
      <c r="F200" s="9">
        <v>9</v>
      </c>
      <c r="G200" s="12">
        <f t="shared" si="21"/>
        <v>1.7550702028081124</v>
      </c>
      <c r="H200" s="12">
        <f t="shared" si="22"/>
        <v>7498.3525827473441</v>
      </c>
      <c r="I200" s="10">
        <f t="shared" si="23"/>
        <v>69444</v>
      </c>
      <c r="J200" s="9">
        <f t="shared" ref="J200:J223" si="27">ROUNDDOWN(C$2*J$7/J$3*(E200),0)</f>
        <v>68373</v>
      </c>
      <c r="K200" s="10">
        <f t="shared" si="24"/>
        <v>137817</v>
      </c>
      <c r="L200" s="9">
        <f t="shared" ref="L200:L223" si="28">ROUNDDOWN(C$2*L$7/O$3*(C200+D200),0)</f>
        <v>81663</v>
      </c>
      <c r="M200" s="9">
        <f t="shared" ref="M200:M223" si="29">C$2*M$7*H200/H$224</f>
        <v>31510.924518067339</v>
      </c>
      <c r="N200" s="10">
        <f t="shared" si="25"/>
        <v>113173.92451806733</v>
      </c>
      <c r="O200" s="9">
        <f t="shared" si="26"/>
        <v>250990.92451806733</v>
      </c>
    </row>
    <row r="201" spans="1:15">
      <c r="A201" s="69"/>
      <c r="B201" s="9" t="s">
        <v>225</v>
      </c>
      <c r="C201" s="9"/>
      <c r="D201" s="9">
        <v>9438</v>
      </c>
      <c r="E201" s="9">
        <v>7418</v>
      </c>
      <c r="F201" s="9">
        <v>31</v>
      </c>
      <c r="G201" s="12">
        <f t="shared" ref="G201:G224" si="30">F201/(C201+D201)*1000</f>
        <v>3.2845941936851029</v>
      </c>
      <c r="H201" s="12">
        <f t="shared" ref="H201:H223" si="31">G$224/G201*(C201+D201)</f>
        <v>7374.1265477121169</v>
      </c>
      <c r="I201" s="10">
        <f t="shared" ref="I201:I223" si="32">ROUNDDOWN(C$2*I$7/J$2,0)</f>
        <v>69444</v>
      </c>
      <c r="J201" s="9">
        <f t="shared" si="27"/>
        <v>125824</v>
      </c>
      <c r="K201" s="10">
        <f t="shared" ref="K201:K223" si="33">J201+I201</f>
        <v>195268</v>
      </c>
      <c r="L201" s="9">
        <f t="shared" si="28"/>
        <v>150301</v>
      </c>
      <c r="M201" s="9">
        <f t="shared" si="29"/>
        <v>30988.879552859846</v>
      </c>
      <c r="N201" s="10">
        <f t="shared" ref="N201:N223" si="34">M201+L201</f>
        <v>181289.87955285984</v>
      </c>
      <c r="O201" s="9">
        <f t="shared" ref="O201:O223" si="35">N201+K201</f>
        <v>376557.87955285981</v>
      </c>
    </row>
    <row r="202" spans="1:15">
      <c r="A202" s="69"/>
      <c r="B202" s="9" t="s">
        <v>226</v>
      </c>
      <c r="C202" s="9"/>
      <c r="D202" s="9">
        <v>10936</v>
      </c>
      <c r="E202" s="9">
        <v>8596</v>
      </c>
      <c r="F202" s="9">
        <v>21</v>
      </c>
      <c r="G202" s="12">
        <f t="shared" si="30"/>
        <v>1.9202633504023408</v>
      </c>
      <c r="H202" s="12">
        <f t="shared" si="31"/>
        <v>14615.377677480015</v>
      </c>
      <c r="I202" s="10">
        <f t="shared" si="32"/>
        <v>69444</v>
      </c>
      <c r="J202" s="9">
        <f t="shared" si="27"/>
        <v>145805</v>
      </c>
      <c r="K202" s="10">
        <f t="shared" si="33"/>
        <v>215249</v>
      </c>
      <c r="L202" s="9">
        <f t="shared" si="28"/>
        <v>174156</v>
      </c>
      <c r="M202" s="9">
        <f t="shared" si="29"/>
        <v>61419.366149541471</v>
      </c>
      <c r="N202" s="10">
        <f t="shared" si="34"/>
        <v>235575.36614954146</v>
      </c>
      <c r="O202" s="9">
        <f t="shared" si="35"/>
        <v>450824.36614954146</v>
      </c>
    </row>
    <row r="203" spans="1:15">
      <c r="A203" s="69"/>
      <c r="B203" s="9" t="s">
        <v>227</v>
      </c>
      <c r="C203" s="9"/>
      <c r="D203" s="9">
        <v>4935</v>
      </c>
      <c r="E203" s="9">
        <v>3879</v>
      </c>
      <c r="F203" s="9">
        <v>12</v>
      </c>
      <c r="G203" s="12">
        <f t="shared" si="30"/>
        <v>2.4316109422492405</v>
      </c>
      <c r="H203" s="12">
        <f t="shared" si="31"/>
        <v>5208.4128542985209</v>
      </c>
      <c r="I203" s="10">
        <f t="shared" si="32"/>
        <v>69444</v>
      </c>
      <c r="J203" s="9">
        <f t="shared" si="27"/>
        <v>65795</v>
      </c>
      <c r="K203" s="10">
        <f t="shared" si="33"/>
        <v>135239</v>
      </c>
      <c r="L203" s="9">
        <f t="shared" si="28"/>
        <v>78590</v>
      </c>
      <c r="M203" s="9">
        <f t="shared" si="29"/>
        <v>21887.72833760229</v>
      </c>
      <c r="N203" s="10">
        <f t="shared" si="34"/>
        <v>100477.72833760228</v>
      </c>
      <c r="O203" s="9">
        <f t="shared" si="35"/>
        <v>235716.72833760228</v>
      </c>
    </row>
    <row r="204" spans="1:15">
      <c r="A204" s="69"/>
      <c r="B204" s="9" t="s">
        <v>228</v>
      </c>
      <c r="C204" s="9"/>
      <c r="D204" s="9">
        <v>11593</v>
      </c>
      <c r="E204" s="9">
        <v>9112</v>
      </c>
      <c r="F204" s="9">
        <v>11</v>
      </c>
      <c r="G204" s="12">
        <f t="shared" si="30"/>
        <v>0.94884844302596394</v>
      </c>
      <c r="H204" s="12">
        <f t="shared" si="31"/>
        <v>31355.3260141598</v>
      </c>
      <c r="I204" s="10">
        <f t="shared" si="32"/>
        <v>69444</v>
      </c>
      <c r="J204" s="9">
        <f t="shared" si="27"/>
        <v>154557</v>
      </c>
      <c r="K204" s="10">
        <f t="shared" si="33"/>
        <v>224001</v>
      </c>
      <c r="L204" s="9">
        <f t="shared" si="28"/>
        <v>184619</v>
      </c>
      <c r="M204" s="9">
        <f t="shared" si="29"/>
        <v>131766.98486343696</v>
      </c>
      <c r="N204" s="10">
        <f t="shared" si="34"/>
        <v>316385.98486343696</v>
      </c>
      <c r="O204" s="9">
        <f t="shared" si="35"/>
        <v>540386.98486343701</v>
      </c>
    </row>
    <row r="205" spans="1:15">
      <c r="A205" s="69"/>
      <c r="B205" s="9" t="s">
        <v>229</v>
      </c>
      <c r="C205" s="9"/>
      <c r="D205" s="9">
        <v>11073</v>
      </c>
      <c r="E205" s="9">
        <v>8703</v>
      </c>
      <c r="F205" s="9">
        <v>23</v>
      </c>
      <c r="G205" s="12">
        <f t="shared" si="30"/>
        <v>2.0771245371624674</v>
      </c>
      <c r="H205" s="12">
        <f t="shared" si="31"/>
        <v>13680.913528760902</v>
      </c>
      <c r="I205" s="10">
        <f t="shared" si="32"/>
        <v>69444</v>
      </c>
      <c r="J205" s="9">
        <f t="shared" si="27"/>
        <v>147620</v>
      </c>
      <c r="K205" s="10">
        <f t="shared" si="33"/>
        <v>217064</v>
      </c>
      <c r="L205" s="9">
        <f t="shared" si="28"/>
        <v>176338</v>
      </c>
      <c r="M205" s="9">
        <f t="shared" si="29"/>
        <v>57492.393000415526</v>
      </c>
      <c r="N205" s="10">
        <f t="shared" si="34"/>
        <v>233830.39300041553</v>
      </c>
      <c r="O205" s="9">
        <f t="shared" si="35"/>
        <v>450894.39300041553</v>
      </c>
    </row>
    <row r="206" spans="1:15">
      <c r="A206" s="69"/>
      <c r="B206" s="9" t="s">
        <v>230</v>
      </c>
      <c r="C206" s="9"/>
      <c r="D206" s="9">
        <v>6905</v>
      </c>
      <c r="E206" s="9">
        <v>5427</v>
      </c>
      <c r="F206" s="9">
        <v>14</v>
      </c>
      <c r="G206" s="12">
        <f t="shared" si="30"/>
        <v>2.0275162925416366</v>
      </c>
      <c r="H206" s="12">
        <f t="shared" si="31"/>
        <v>8740.0046612183487</v>
      </c>
      <c r="I206" s="10">
        <f t="shared" si="32"/>
        <v>69444</v>
      </c>
      <c r="J206" s="9">
        <f t="shared" si="27"/>
        <v>92052</v>
      </c>
      <c r="K206" s="10">
        <f t="shared" si="33"/>
        <v>161496</v>
      </c>
      <c r="L206" s="9">
        <f t="shared" si="28"/>
        <v>109962</v>
      </c>
      <c r="M206" s="9">
        <f t="shared" si="29"/>
        <v>36728.817980749234</v>
      </c>
      <c r="N206" s="10">
        <f t="shared" si="34"/>
        <v>146690.81798074924</v>
      </c>
      <c r="O206" s="9">
        <f t="shared" si="35"/>
        <v>308186.81798074924</v>
      </c>
    </row>
    <row r="207" spans="1:15">
      <c r="A207" s="69"/>
      <c r="B207" s="9" t="s">
        <v>77</v>
      </c>
      <c r="C207" s="9"/>
      <c r="D207" s="9">
        <v>2881</v>
      </c>
      <c r="E207" s="9">
        <v>2264</v>
      </c>
      <c r="F207" s="9">
        <v>11</v>
      </c>
      <c r="G207" s="12">
        <f t="shared" si="30"/>
        <v>3.818118708781673</v>
      </c>
      <c r="H207" s="12">
        <f t="shared" si="31"/>
        <v>1936.4494547446629</v>
      </c>
      <c r="I207" s="10">
        <f t="shared" si="32"/>
        <v>69444</v>
      </c>
      <c r="J207" s="9">
        <f t="shared" si="27"/>
        <v>38401</v>
      </c>
      <c r="K207" s="10">
        <f t="shared" si="33"/>
        <v>107845</v>
      </c>
      <c r="L207" s="9">
        <f t="shared" si="28"/>
        <v>45880</v>
      </c>
      <c r="M207" s="9">
        <f t="shared" si="29"/>
        <v>8137.6958376041957</v>
      </c>
      <c r="N207" s="10">
        <f t="shared" si="34"/>
        <v>54017.695837604195</v>
      </c>
      <c r="O207" s="9">
        <f t="shared" si="35"/>
        <v>161862.6958376042</v>
      </c>
    </row>
    <row r="208" spans="1:15">
      <c r="A208" s="69"/>
      <c r="B208" s="9" t="s">
        <v>231</v>
      </c>
      <c r="C208" s="9"/>
      <c r="D208" s="9">
        <v>6360</v>
      </c>
      <c r="E208" s="9">
        <v>4999</v>
      </c>
      <c r="F208" s="9">
        <v>6</v>
      </c>
      <c r="G208" s="12">
        <f t="shared" si="30"/>
        <v>0.94339622641509435</v>
      </c>
      <c r="H208" s="12">
        <f t="shared" si="31"/>
        <v>17301.163686484251</v>
      </c>
      <c r="I208" s="10">
        <f t="shared" si="32"/>
        <v>69444</v>
      </c>
      <c r="J208" s="9">
        <f t="shared" si="27"/>
        <v>84792</v>
      </c>
      <c r="K208" s="10">
        <f t="shared" si="33"/>
        <v>154236</v>
      </c>
      <c r="L208" s="9">
        <f t="shared" si="28"/>
        <v>101283</v>
      </c>
      <c r="M208" s="9">
        <f t="shared" si="29"/>
        <v>72706.058695333355</v>
      </c>
      <c r="N208" s="10">
        <f t="shared" si="34"/>
        <v>173989.05869533337</v>
      </c>
      <c r="O208" s="9">
        <f t="shared" si="35"/>
        <v>328225.05869533337</v>
      </c>
    </row>
    <row r="209" spans="1:15">
      <c r="A209" s="69"/>
      <c r="B209" s="9" t="s">
        <v>232</v>
      </c>
      <c r="C209" s="9"/>
      <c r="D209" s="9">
        <v>5649</v>
      </c>
      <c r="E209" s="9">
        <v>4440</v>
      </c>
      <c r="F209" s="9">
        <v>9</v>
      </c>
      <c r="G209" s="12">
        <f t="shared" si="30"/>
        <v>1.5932023366967605</v>
      </c>
      <c r="H209" s="12">
        <f t="shared" si="31"/>
        <v>9099.4045583194893</v>
      </c>
      <c r="I209" s="10">
        <f t="shared" si="32"/>
        <v>69444</v>
      </c>
      <c r="J209" s="9">
        <f t="shared" si="27"/>
        <v>75311</v>
      </c>
      <c r="K209" s="10">
        <f t="shared" si="33"/>
        <v>144755</v>
      </c>
      <c r="L209" s="9">
        <f t="shared" si="28"/>
        <v>89960</v>
      </c>
      <c r="M209" s="9">
        <f t="shared" si="29"/>
        <v>38239.152804882804</v>
      </c>
      <c r="N209" s="10">
        <f t="shared" si="34"/>
        <v>128199.1528048828</v>
      </c>
      <c r="O209" s="9">
        <f t="shared" si="35"/>
        <v>272954.15280488279</v>
      </c>
    </row>
    <row r="210" spans="1:15">
      <c r="A210" s="70" t="s">
        <v>233</v>
      </c>
      <c r="B210" s="10" t="s">
        <v>234</v>
      </c>
      <c r="C210" s="10">
        <v>33929</v>
      </c>
      <c r="D210" s="10"/>
      <c r="E210" s="10">
        <v>5564</v>
      </c>
      <c r="F210" s="10">
        <v>122</v>
      </c>
      <c r="G210" s="11">
        <f t="shared" si="30"/>
        <v>3.5957440537593208</v>
      </c>
      <c r="H210" s="11">
        <f t="shared" si="31"/>
        <v>24215.565914283608</v>
      </c>
      <c r="I210" s="10">
        <f t="shared" si="32"/>
        <v>69444</v>
      </c>
      <c r="J210" s="10">
        <f t="shared" si="27"/>
        <v>94376</v>
      </c>
      <c r="K210" s="10">
        <f t="shared" si="33"/>
        <v>163820</v>
      </c>
      <c r="L210" s="10">
        <f t="shared" si="28"/>
        <v>540322</v>
      </c>
      <c r="M210" s="10">
        <f t="shared" si="29"/>
        <v>101763.00210835073</v>
      </c>
      <c r="N210" s="10">
        <f t="shared" si="34"/>
        <v>642085.00210835075</v>
      </c>
      <c r="O210" s="10">
        <f t="shared" si="35"/>
        <v>805905.00210835075</v>
      </c>
    </row>
    <row r="211" spans="1:15">
      <c r="A211" s="70"/>
      <c r="B211" s="9" t="s">
        <v>235</v>
      </c>
      <c r="C211" s="9"/>
      <c r="D211" s="9">
        <v>4431</v>
      </c>
      <c r="E211" s="9">
        <v>727</v>
      </c>
      <c r="F211" s="9">
        <v>12</v>
      </c>
      <c r="G211" s="12">
        <f t="shared" si="30"/>
        <v>2.7081922816519972</v>
      </c>
      <c r="H211" s="12">
        <f t="shared" si="31"/>
        <v>4198.8908770706112</v>
      </c>
      <c r="I211" s="10">
        <f t="shared" si="32"/>
        <v>69444</v>
      </c>
      <c r="J211" s="9">
        <f t="shared" si="27"/>
        <v>12331</v>
      </c>
      <c r="K211" s="10">
        <f t="shared" si="33"/>
        <v>81775</v>
      </c>
      <c r="L211" s="9">
        <f t="shared" si="28"/>
        <v>70564</v>
      </c>
      <c r="M211" s="9">
        <f t="shared" si="29"/>
        <v>17645.333695217596</v>
      </c>
      <c r="N211" s="10">
        <f t="shared" si="34"/>
        <v>88209.333695217589</v>
      </c>
      <c r="O211" s="9">
        <f t="shared" si="35"/>
        <v>169984.33369521759</v>
      </c>
    </row>
    <row r="212" spans="1:15">
      <c r="A212" s="70"/>
      <c r="B212" s="9" t="s">
        <v>236</v>
      </c>
      <c r="C212" s="9"/>
      <c r="D212" s="9">
        <v>2761</v>
      </c>
      <c r="E212" s="9">
        <v>453</v>
      </c>
      <c r="F212" s="9">
        <v>5</v>
      </c>
      <c r="G212" s="12">
        <f t="shared" si="30"/>
        <v>1.8109380659181455</v>
      </c>
      <c r="H212" s="12">
        <f t="shared" si="31"/>
        <v>3912.6873211960228</v>
      </c>
      <c r="I212" s="10">
        <f t="shared" si="32"/>
        <v>69444</v>
      </c>
      <c r="J212" s="9">
        <f t="shared" si="27"/>
        <v>7683</v>
      </c>
      <c r="K212" s="10">
        <f t="shared" si="33"/>
        <v>77127</v>
      </c>
      <c r="L212" s="9">
        <f t="shared" si="28"/>
        <v>43969</v>
      </c>
      <c r="M212" s="9">
        <f t="shared" si="29"/>
        <v>16442.597688015561</v>
      </c>
      <c r="N212" s="10">
        <f t="shared" si="34"/>
        <v>60411.597688015565</v>
      </c>
      <c r="O212" s="9">
        <f t="shared" si="35"/>
        <v>137538.59768801555</v>
      </c>
    </row>
    <row r="213" spans="1:15">
      <c r="A213" s="70" t="s">
        <v>237</v>
      </c>
      <c r="B213" s="10" t="s">
        <v>238</v>
      </c>
      <c r="C213" s="10">
        <v>7904</v>
      </c>
      <c r="D213" s="14"/>
      <c r="E213" s="10">
        <v>2347</v>
      </c>
      <c r="F213" s="10">
        <v>55</v>
      </c>
      <c r="G213" s="11">
        <f t="shared" si="30"/>
        <v>6.9585020242914979</v>
      </c>
      <c r="H213" s="11">
        <f t="shared" si="31"/>
        <v>2915.0332158459469</v>
      </c>
      <c r="I213" s="10">
        <f t="shared" si="32"/>
        <v>69444</v>
      </c>
      <c r="J213" s="10">
        <f t="shared" si="27"/>
        <v>39809</v>
      </c>
      <c r="K213" s="10">
        <f t="shared" si="33"/>
        <v>109253</v>
      </c>
      <c r="L213" s="10">
        <f t="shared" si="28"/>
        <v>125871</v>
      </c>
      <c r="M213" s="10">
        <f t="shared" si="29"/>
        <v>12250.076349240642</v>
      </c>
      <c r="N213" s="10">
        <f t="shared" si="34"/>
        <v>138121.07634924064</v>
      </c>
      <c r="O213" s="10">
        <f t="shared" si="35"/>
        <v>247374.07634924064</v>
      </c>
    </row>
    <row r="214" spans="1:15">
      <c r="A214" s="70"/>
      <c r="B214" s="9" t="s">
        <v>239</v>
      </c>
      <c r="C214" s="9"/>
      <c r="D214" s="9">
        <v>3596</v>
      </c>
      <c r="E214" s="9">
        <v>1068</v>
      </c>
      <c r="F214" s="9">
        <v>10</v>
      </c>
      <c r="G214" s="12">
        <f t="shared" si="30"/>
        <v>2.7808676307007789</v>
      </c>
      <c r="H214" s="12">
        <f t="shared" si="31"/>
        <v>3318.5754818037872</v>
      </c>
      <c r="I214" s="10">
        <f t="shared" si="32"/>
        <v>69444</v>
      </c>
      <c r="J214" s="9">
        <f t="shared" si="27"/>
        <v>18115</v>
      </c>
      <c r="K214" s="10">
        <f t="shared" si="33"/>
        <v>87559</v>
      </c>
      <c r="L214" s="9">
        <f t="shared" si="28"/>
        <v>57266</v>
      </c>
      <c r="M214" s="9">
        <f t="shared" si="29"/>
        <v>13945.914167230832</v>
      </c>
      <c r="N214" s="10">
        <f t="shared" si="34"/>
        <v>71211.914167230832</v>
      </c>
      <c r="O214" s="9">
        <f t="shared" si="35"/>
        <v>158770.91416723083</v>
      </c>
    </row>
    <row r="215" spans="1:15">
      <c r="A215" s="71" t="s">
        <v>240</v>
      </c>
      <c r="B215" s="15" t="s">
        <v>241</v>
      </c>
      <c r="C215" s="16">
        <v>56064</v>
      </c>
      <c r="D215" s="9"/>
      <c r="E215" s="9">
        <v>14072</v>
      </c>
      <c r="F215" s="9">
        <v>184</v>
      </c>
      <c r="G215" s="12">
        <f t="shared" si="30"/>
        <v>3.2819634703196345</v>
      </c>
      <c r="H215" s="12">
        <f t="shared" si="31"/>
        <v>43839.205155534779</v>
      </c>
      <c r="I215" s="10">
        <f t="shared" si="32"/>
        <v>69444</v>
      </c>
      <c r="J215" s="9">
        <f t="shared" si="27"/>
        <v>238689</v>
      </c>
      <c r="K215" s="10">
        <f t="shared" si="33"/>
        <v>308133</v>
      </c>
      <c r="L215" s="9">
        <f t="shared" si="28"/>
        <v>892824</v>
      </c>
      <c r="M215" s="9">
        <f t="shared" si="29"/>
        <v>184228.98487950064</v>
      </c>
      <c r="N215" s="10">
        <f t="shared" si="34"/>
        <v>1077052.9848795007</v>
      </c>
      <c r="O215" s="9">
        <f t="shared" si="35"/>
        <v>1385185.9848795007</v>
      </c>
    </row>
    <row r="216" spans="1:15">
      <c r="A216" s="72"/>
      <c r="B216" s="15" t="s">
        <v>242</v>
      </c>
      <c r="C216" s="16">
        <v>46351</v>
      </c>
      <c r="D216" s="9"/>
      <c r="E216" s="9">
        <v>11634</v>
      </c>
      <c r="F216" s="9">
        <v>165</v>
      </c>
      <c r="G216" s="12">
        <f t="shared" si="30"/>
        <v>3.5597937477077086</v>
      </c>
      <c r="H216" s="12">
        <f t="shared" si="31"/>
        <v>33415.395553103088</v>
      </c>
      <c r="I216" s="10">
        <f t="shared" si="32"/>
        <v>69444</v>
      </c>
      <c r="J216" s="9">
        <f t="shared" si="27"/>
        <v>197335</v>
      </c>
      <c r="K216" s="10">
        <f t="shared" si="33"/>
        <v>266779</v>
      </c>
      <c r="L216" s="9">
        <f t="shared" si="28"/>
        <v>738144</v>
      </c>
      <c r="M216" s="9">
        <f t="shared" si="29"/>
        <v>140424.17923076657</v>
      </c>
      <c r="N216" s="10">
        <f t="shared" si="34"/>
        <v>878568.1792307666</v>
      </c>
      <c r="O216" s="9">
        <f t="shared" si="35"/>
        <v>1145347.1792307666</v>
      </c>
    </row>
    <row r="217" spans="1:15">
      <c r="A217" s="72"/>
      <c r="B217" s="15" t="s">
        <v>243</v>
      </c>
      <c r="C217" s="16">
        <v>48093</v>
      </c>
      <c r="D217" s="9"/>
      <c r="E217" s="9">
        <v>12071</v>
      </c>
      <c r="F217" s="9">
        <v>266</v>
      </c>
      <c r="G217" s="12">
        <f t="shared" si="30"/>
        <v>5.5309504501694633</v>
      </c>
      <c r="H217" s="12">
        <f t="shared" si="31"/>
        <v>22314.873803867857</v>
      </c>
      <c r="I217" s="10">
        <f t="shared" si="32"/>
        <v>69444</v>
      </c>
      <c r="J217" s="9">
        <f t="shared" si="27"/>
        <v>204748</v>
      </c>
      <c r="K217" s="10">
        <f t="shared" si="33"/>
        <v>274192</v>
      </c>
      <c r="L217" s="9">
        <f t="shared" si="28"/>
        <v>765885</v>
      </c>
      <c r="M217" s="9">
        <f t="shared" si="29"/>
        <v>93775.57220792149</v>
      </c>
      <c r="N217" s="10">
        <f t="shared" si="34"/>
        <v>859660.57220792153</v>
      </c>
      <c r="O217" s="9">
        <f t="shared" si="35"/>
        <v>1133852.5722079217</v>
      </c>
    </row>
    <row r="218" spans="1:15">
      <c r="A218" s="72"/>
      <c r="B218" s="15" t="s">
        <v>244</v>
      </c>
      <c r="C218" s="16">
        <v>63474</v>
      </c>
      <c r="D218" s="9"/>
      <c r="E218" s="9">
        <v>15932</v>
      </c>
      <c r="F218" s="9">
        <v>140</v>
      </c>
      <c r="G218" s="12">
        <f t="shared" si="30"/>
        <v>2.2056275010240411</v>
      </c>
      <c r="H218" s="12">
        <f t="shared" si="31"/>
        <v>73854.34204673754</v>
      </c>
      <c r="I218" s="10">
        <f t="shared" si="32"/>
        <v>69444</v>
      </c>
      <c r="J218" s="9">
        <f t="shared" si="27"/>
        <v>270238</v>
      </c>
      <c r="K218" s="10">
        <f t="shared" si="33"/>
        <v>339682</v>
      </c>
      <c r="L218" s="9">
        <f t="shared" si="28"/>
        <v>1010829</v>
      </c>
      <c r="M218" s="9">
        <f t="shared" si="29"/>
        <v>310363.9862069005</v>
      </c>
      <c r="N218" s="10">
        <f t="shared" si="34"/>
        <v>1321192.9862069006</v>
      </c>
      <c r="O218" s="9">
        <f t="shared" si="35"/>
        <v>1660874.9862069006</v>
      </c>
    </row>
    <row r="219" spans="1:15">
      <c r="A219" s="72"/>
      <c r="B219" s="15" t="s">
        <v>245</v>
      </c>
      <c r="C219" s="16">
        <v>42413</v>
      </c>
      <c r="D219" s="9"/>
      <c r="E219" s="9">
        <v>10646</v>
      </c>
      <c r="F219" s="9">
        <v>79</v>
      </c>
      <c r="G219" s="12">
        <f t="shared" si="30"/>
        <v>1.862636455803645</v>
      </c>
      <c r="H219" s="12">
        <f t="shared" si="31"/>
        <v>58436.369677781062</v>
      </c>
      <c r="I219" s="10">
        <f t="shared" si="32"/>
        <v>69444</v>
      </c>
      <c r="J219" s="9">
        <f t="shared" si="27"/>
        <v>180577</v>
      </c>
      <c r="K219" s="10">
        <f t="shared" si="33"/>
        <v>250021</v>
      </c>
      <c r="L219" s="9">
        <f t="shared" si="28"/>
        <v>675431</v>
      </c>
      <c r="M219" s="9">
        <f t="shared" si="29"/>
        <v>245571.8124356014</v>
      </c>
      <c r="N219" s="10">
        <f t="shared" si="34"/>
        <v>921002.81243560137</v>
      </c>
      <c r="O219" s="9">
        <f t="shared" si="35"/>
        <v>1171023.8124356014</v>
      </c>
    </row>
    <row r="220" spans="1:15">
      <c r="A220" s="72"/>
      <c r="B220" s="15" t="s">
        <v>246</v>
      </c>
      <c r="C220" s="16">
        <v>43531</v>
      </c>
      <c r="D220" s="9"/>
      <c r="E220" s="9">
        <v>10926</v>
      </c>
      <c r="F220" s="9">
        <v>146</v>
      </c>
      <c r="G220" s="12">
        <f t="shared" si="30"/>
        <v>3.3539316808711037</v>
      </c>
      <c r="H220" s="12">
        <f t="shared" si="31"/>
        <v>33308.629684500906</v>
      </c>
      <c r="I220" s="10">
        <f t="shared" si="32"/>
        <v>69444</v>
      </c>
      <c r="J220" s="9">
        <f t="shared" si="27"/>
        <v>185326</v>
      </c>
      <c r="K220" s="10">
        <f t="shared" si="33"/>
        <v>254770</v>
      </c>
      <c r="L220" s="9">
        <f t="shared" si="28"/>
        <v>693235</v>
      </c>
      <c r="M220" s="9">
        <f t="shared" si="29"/>
        <v>139975.50851416544</v>
      </c>
      <c r="N220" s="10">
        <f t="shared" si="34"/>
        <v>833210.50851416541</v>
      </c>
      <c r="O220" s="9">
        <f t="shared" si="35"/>
        <v>1087980.5085141654</v>
      </c>
    </row>
    <row r="221" spans="1:15">
      <c r="A221" s="72"/>
      <c r="B221" s="15" t="s">
        <v>247</v>
      </c>
      <c r="C221" s="16">
        <v>95011</v>
      </c>
      <c r="D221" s="9"/>
      <c r="E221" s="9">
        <v>23848</v>
      </c>
      <c r="F221" s="9">
        <v>222</v>
      </c>
      <c r="G221" s="12">
        <f t="shared" si="30"/>
        <v>2.3365715548725934</v>
      </c>
      <c r="H221" s="12">
        <f t="shared" si="31"/>
        <v>104353.5283655402</v>
      </c>
      <c r="I221" s="10">
        <f t="shared" si="32"/>
        <v>69444</v>
      </c>
      <c r="J221" s="9">
        <f t="shared" si="27"/>
        <v>404509</v>
      </c>
      <c r="K221" s="10">
        <f t="shared" si="33"/>
        <v>473953</v>
      </c>
      <c r="L221" s="9">
        <f t="shared" si="28"/>
        <v>1513059</v>
      </c>
      <c r="M221" s="9">
        <f t="shared" si="29"/>
        <v>438533.14701237145</v>
      </c>
      <c r="N221" s="10">
        <f t="shared" si="34"/>
        <v>1951592.1470123716</v>
      </c>
      <c r="O221" s="9">
        <f t="shared" si="35"/>
        <v>2425545.1470123716</v>
      </c>
    </row>
    <row r="222" spans="1:15">
      <c r="A222" s="72"/>
      <c r="B222" s="15" t="s">
        <v>248</v>
      </c>
      <c r="C222" s="16">
        <v>102169</v>
      </c>
      <c r="D222" s="9"/>
      <c r="E222" s="9">
        <v>25644</v>
      </c>
      <c r="F222" s="9">
        <v>165</v>
      </c>
      <c r="G222" s="12">
        <f t="shared" si="30"/>
        <v>1.6149712730867485</v>
      </c>
      <c r="H222" s="12">
        <f t="shared" si="31"/>
        <v>162355.37652420739</v>
      </c>
      <c r="I222" s="10">
        <f t="shared" si="32"/>
        <v>69444</v>
      </c>
      <c r="J222" s="9">
        <f t="shared" si="27"/>
        <v>434973</v>
      </c>
      <c r="K222" s="10">
        <f t="shared" si="33"/>
        <v>504417</v>
      </c>
      <c r="L222" s="9">
        <f t="shared" si="28"/>
        <v>1627051</v>
      </c>
      <c r="M222" s="9">
        <f t="shared" si="29"/>
        <v>682278.93504605594</v>
      </c>
      <c r="N222" s="10">
        <f t="shared" si="34"/>
        <v>2309329.9350460558</v>
      </c>
      <c r="O222" s="9">
        <f t="shared" si="35"/>
        <v>2813746.9350460558</v>
      </c>
    </row>
    <row r="223" spans="1:15">
      <c r="A223" s="73"/>
      <c r="B223" s="15" t="s">
        <v>249</v>
      </c>
      <c r="C223" s="16">
        <v>61089</v>
      </c>
      <c r="D223" s="9"/>
      <c r="E223" s="9">
        <v>15333</v>
      </c>
      <c r="F223" s="9">
        <v>140</v>
      </c>
      <c r="G223" s="12">
        <f t="shared" si="30"/>
        <v>2.291738283488026</v>
      </c>
      <c r="H223" s="12">
        <f t="shared" si="31"/>
        <v>68408.541375545974</v>
      </c>
      <c r="I223" s="10">
        <f t="shared" si="32"/>
        <v>69444</v>
      </c>
      <c r="J223" s="9">
        <f t="shared" si="27"/>
        <v>260078</v>
      </c>
      <c r="K223" s="10">
        <f t="shared" si="33"/>
        <v>329522</v>
      </c>
      <c r="L223" s="9">
        <f t="shared" si="28"/>
        <v>972848</v>
      </c>
      <c r="M223" s="9">
        <f t="shared" si="29"/>
        <v>287478.66413159686</v>
      </c>
      <c r="N223" s="10">
        <f t="shared" si="34"/>
        <v>1260326.6641315969</v>
      </c>
      <c r="O223" s="9">
        <f t="shared" si="35"/>
        <v>1589848.6641315969</v>
      </c>
    </row>
    <row r="224" spans="1:15">
      <c r="A224" s="68" t="s">
        <v>250</v>
      </c>
      <c r="B224" s="68"/>
      <c r="C224" s="5">
        <f t="shared" ref="C224:H224" si="36">SUM(C8:C223)</f>
        <v>879596</v>
      </c>
      <c r="D224" s="5">
        <f t="shared" si="36"/>
        <v>1632163</v>
      </c>
      <c r="E224" s="5">
        <f t="shared" si="36"/>
        <v>1179107</v>
      </c>
      <c r="F224" s="5">
        <f t="shared" si="36"/>
        <v>6446</v>
      </c>
      <c r="G224" s="13">
        <f t="shared" si="30"/>
        <v>2.5663290148457714</v>
      </c>
      <c r="H224" s="13">
        <f t="shared" si="36"/>
        <v>3569406.1809173669</v>
      </c>
      <c r="I224" s="5">
        <f t="shared" ref="I224:N224" si="37">SUM(I6:I223)</f>
        <v>14999904.15</v>
      </c>
      <c r="J224" s="5">
        <f t="shared" si="37"/>
        <v>19999892.199999999</v>
      </c>
      <c r="K224" s="17">
        <f t="shared" si="37"/>
        <v>34999796</v>
      </c>
      <c r="L224" s="5">
        <f t="shared" si="37"/>
        <v>39999892.399999999</v>
      </c>
      <c r="M224" s="5">
        <f t="shared" si="37"/>
        <v>15000000.150000006</v>
      </c>
      <c r="N224" s="17">
        <f t="shared" si="37"/>
        <v>54999892.000000022</v>
      </c>
      <c r="O224" s="5">
        <f>SUM(O6:O223)</f>
        <v>89999687.999999985</v>
      </c>
    </row>
    <row r="225" spans="1:15">
      <c r="A225" s="68" t="s">
        <v>251</v>
      </c>
      <c r="B225" s="68"/>
      <c r="C225" s="5">
        <f>COUNT(C8:C223)</f>
        <v>21</v>
      </c>
      <c r="D225" s="5">
        <f>COUNT(D8:D214)</f>
        <v>195</v>
      </c>
      <c r="E225" s="5">
        <f>COUNT(E8:E223)</f>
        <v>216</v>
      </c>
      <c r="F225" s="18"/>
      <c r="G225" s="19"/>
      <c r="H225" s="18"/>
      <c r="I225" s="20"/>
      <c r="J225" s="2"/>
      <c r="K225" s="2"/>
      <c r="L225" s="2"/>
      <c r="M225" s="2"/>
      <c r="N225" s="2"/>
      <c r="O225" s="2"/>
    </row>
    <row r="227" spans="1:15">
      <c r="O227" s="21"/>
    </row>
  </sheetData>
  <mergeCells count="35">
    <mergeCell ref="A2:B3"/>
    <mergeCell ref="C2:D3"/>
    <mergeCell ref="E2:I2"/>
    <mergeCell ref="A4:O4"/>
    <mergeCell ref="K2:N2"/>
    <mergeCell ref="E3:I3"/>
    <mergeCell ref="K3:N3"/>
    <mergeCell ref="O5:O6"/>
    <mergeCell ref="A120:A140"/>
    <mergeCell ref="A141:A165"/>
    <mergeCell ref="A166:A176"/>
    <mergeCell ref="B7:G7"/>
    <mergeCell ref="A5:A6"/>
    <mergeCell ref="B5:B6"/>
    <mergeCell ref="C5:D5"/>
    <mergeCell ref="E5:E6"/>
    <mergeCell ref="F5:F6"/>
    <mergeCell ref="L5:M5"/>
    <mergeCell ref="N5:N6"/>
    <mergeCell ref="G5:G6"/>
    <mergeCell ref="H5:H6"/>
    <mergeCell ref="I5:J5"/>
    <mergeCell ref="K5:K6"/>
    <mergeCell ref="A177:A181"/>
    <mergeCell ref="A8:A37"/>
    <mergeCell ref="A38:A64"/>
    <mergeCell ref="A65:A90"/>
    <mergeCell ref="A91:A119"/>
    <mergeCell ref="A224:B224"/>
    <mergeCell ref="A225:B225"/>
    <mergeCell ref="A182:A191"/>
    <mergeCell ref="A192:A209"/>
    <mergeCell ref="A210:A212"/>
    <mergeCell ref="A213:A214"/>
    <mergeCell ref="A215:A223"/>
  </mergeCells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43"/>
  <sheetViews>
    <sheetView tabSelected="1" view="pageBreakPreview" zoomScaleNormal="85" zoomScaleSheetLayoutView="100" workbookViewId="0">
      <selection activeCell="A3" sqref="A3:B6"/>
    </sheetView>
  </sheetViews>
  <sheetFormatPr baseColWidth="10" defaultColWidth="0" defaultRowHeight="12.75" zeroHeight="1"/>
  <cols>
    <col min="1" max="1" width="5.7109375" customWidth="1"/>
    <col min="2" max="2" width="17.7109375" customWidth="1"/>
    <col min="3" max="3" width="10.5703125" customWidth="1"/>
    <col min="4" max="4" width="18.28515625" customWidth="1"/>
    <col min="5" max="5" width="9.28515625" hidden="1" customWidth="1"/>
    <col min="6" max="6" width="15.28515625" hidden="1" customWidth="1"/>
    <col min="7" max="7" width="25.85546875" hidden="1" customWidth="1"/>
    <col min="8" max="8" width="35.140625" hidden="1" customWidth="1"/>
    <col min="9" max="9" width="9" hidden="1" customWidth="1"/>
    <col min="10" max="10" width="9.7109375" hidden="1" customWidth="1"/>
    <col min="11" max="11" width="25.42578125" customWidth="1"/>
    <col min="12" max="12" width="14.5703125" style="44" hidden="1" customWidth="1"/>
    <col min="13" max="14" width="9.85546875" hidden="1" customWidth="1"/>
    <col min="15" max="15" width="22" customWidth="1"/>
    <col min="16" max="16" width="13.28515625" style="32" hidden="1" customWidth="1"/>
    <col min="17" max="17" width="23.7109375" style="57" customWidth="1"/>
    <col min="18" max="18" width="0.5703125" customWidth="1"/>
    <col min="19" max="24" width="10.5703125" hidden="1" customWidth="1"/>
    <col min="25" max="42" width="0.7109375" hidden="1" customWidth="1"/>
    <col min="43" max="44" width="9.140625" hidden="1" customWidth="1"/>
  </cols>
  <sheetData>
    <row r="1" spans="1:43" ht="14.25">
      <c r="A1" s="107" t="s">
        <v>253</v>
      </c>
      <c r="B1" s="107"/>
      <c r="C1" s="107"/>
      <c r="D1" s="107"/>
      <c r="E1" s="33">
        <v>2012</v>
      </c>
      <c r="F1" s="9"/>
      <c r="G1" s="9"/>
      <c r="H1" s="9"/>
      <c r="I1" s="110" t="s">
        <v>262</v>
      </c>
      <c r="J1" s="111"/>
      <c r="K1" s="64">
        <v>2012</v>
      </c>
      <c r="L1" s="43"/>
      <c r="M1" s="45" t="s">
        <v>271</v>
      </c>
      <c r="N1" s="46"/>
      <c r="O1" s="46"/>
      <c r="P1" s="47"/>
      <c r="Q1" s="53"/>
      <c r="S1">
        <f>IF(P1="",1,P1)</f>
        <v>1</v>
      </c>
      <c r="T1" t="s">
        <v>263</v>
      </c>
      <c r="U1">
        <f>YEAR(Q3)</f>
        <v>1900</v>
      </c>
      <c r="AQ1">
        <f>IF(OR($E$1="",$E$2=""),0,1)</f>
        <v>1</v>
      </c>
    </row>
    <row r="2" spans="1:43" ht="20.25" customHeight="1">
      <c r="A2" s="112" t="s">
        <v>270</v>
      </c>
      <c r="B2" s="113"/>
      <c r="C2" s="108" t="s">
        <v>258</v>
      </c>
      <c r="D2" s="109"/>
      <c r="E2" s="54">
        <v>3500000000</v>
      </c>
      <c r="F2" s="34"/>
      <c r="G2" s="34"/>
      <c r="H2" s="34"/>
      <c r="I2" s="36" t="s">
        <v>257</v>
      </c>
      <c r="J2" s="37">
        <v>2012</v>
      </c>
      <c r="K2" s="41" t="s">
        <v>1</v>
      </c>
      <c r="L2" s="42"/>
      <c r="M2" s="5">
        <v>216</v>
      </c>
      <c r="N2" s="103"/>
      <c r="O2" s="104"/>
      <c r="P2" s="48">
        <f>D239</f>
        <v>195</v>
      </c>
      <c r="Q2" s="40" t="s">
        <v>259</v>
      </c>
      <c r="T2" t="s">
        <v>264</v>
      </c>
      <c r="AQ2">
        <f>IF(OR($E$1="",$E$2="",$K$1=""),0,1)</f>
        <v>1</v>
      </c>
    </row>
    <row r="3" spans="1:43" ht="11.25" customHeight="1">
      <c r="A3" s="116" t="s">
        <v>273</v>
      </c>
      <c r="B3" s="117"/>
      <c r="C3" s="74">
        <v>3500000000</v>
      </c>
      <c r="D3" s="74"/>
      <c r="E3" s="55">
        <f>E2*S1</f>
        <v>3500000000</v>
      </c>
      <c r="F3" s="27"/>
      <c r="G3" s="26"/>
      <c r="H3" s="26"/>
      <c r="I3" s="26"/>
      <c r="J3" s="26"/>
      <c r="K3" s="67">
        <v>216</v>
      </c>
      <c r="L3" s="42"/>
      <c r="M3" s="5">
        <f>E238</f>
        <v>1179107</v>
      </c>
      <c r="N3" s="105"/>
      <c r="O3" s="106"/>
      <c r="P3" s="48">
        <f>C238+D238</f>
        <v>2508159</v>
      </c>
      <c r="Q3" s="59"/>
      <c r="T3" t="s">
        <v>265</v>
      </c>
    </row>
    <row r="4" spans="1:43" ht="14.25" hidden="1" customHeight="1">
      <c r="A4" s="116"/>
      <c r="B4" s="117"/>
      <c r="C4" s="35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9"/>
      <c r="Q4" s="39">
        <f ca="1">IF(P6="",TODAY(),P6)</f>
        <v>40951</v>
      </c>
      <c r="T4" t="s">
        <v>254</v>
      </c>
    </row>
    <row r="5" spans="1:43" ht="23.25" customHeight="1">
      <c r="A5" s="116"/>
      <c r="B5" s="117"/>
      <c r="C5" s="74" t="s">
        <v>7</v>
      </c>
      <c r="D5" s="74"/>
      <c r="E5" s="74" t="s">
        <v>8</v>
      </c>
      <c r="F5" s="74" t="s">
        <v>9</v>
      </c>
      <c r="G5" s="74" t="s">
        <v>10</v>
      </c>
      <c r="H5" s="100" t="s">
        <v>11</v>
      </c>
      <c r="I5" s="74" t="s">
        <v>12</v>
      </c>
      <c r="J5" s="74"/>
      <c r="K5" s="82" t="s">
        <v>13</v>
      </c>
      <c r="L5" s="98" t="s">
        <v>260</v>
      </c>
      <c r="M5" s="75" t="s">
        <v>14</v>
      </c>
      <c r="N5" s="77"/>
      <c r="O5" s="82" t="s">
        <v>15</v>
      </c>
      <c r="P5" s="98" t="s">
        <v>261</v>
      </c>
      <c r="Q5" s="39">
        <f ca="1">IF(Q3="",TODAY(),Q3)</f>
        <v>40951</v>
      </c>
      <c r="T5" t="s">
        <v>266</v>
      </c>
    </row>
    <row r="6" spans="1:43" ht="52.5" customHeight="1">
      <c r="A6" s="118"/>
      <c r="B6" s="119"/>
      <c r="C6" s="3" t="s">
        <v>17</v>
      </c>
      <c r="D6" s="3" t="s">
        <v>18</v>
      </c>
      <c r="E6" s="74"/>
      <c r="F6" s="74"/>
      <c r="G6" s="74"/>
      <c r="H6" s="100"/>
      <c r="I6" s="3" t="s">
        <v>19</v>
      </c>
      <c r="J6" s="3" t="s">
        <v>20</v>
      </c>
      <c r="K6" s="82"/>
      <c r="L6" s="99"/>
      <c r="M6" s="3" t="s">
        <v>21</v>
      </c>
      <c r="N6" s="3" t="s">
        <v>22</v>
      </c>
      <c r="O6" s="82"/>
      <c r="P6" s="99"/>
      <c r="Q6" s="3" t="s">
        <v>16</v>
      </c>
      <c r="T6" t="s">
        <v>267</v>
      </c>
    </row>
    <row r="7" spans="1:43" ht="11.25" customHeight="1">
      <c r="A7" s="29" t="s">
        <v>256</v>
      </c>
      <c r="B7" s="25" t="s">
        <v>6</v>
      </c>
      <c r="C7" s="75" t="s">
        <v>23</v>
      </c>
      <c r="D7" s="76"/>
      <c r="E7" s="76"/>
      <c r="F7" s="24"/>
      <c r="G7" s="28"/>
      <c r="H7" s="4"/>
      <c r="I7" s="7">
        <v>0.1</v>
      </c>
      <c r="J7" s="7">
        <v>0.2</v>
      </c>
      <c r="K7" s="7" t="str">
        <f>IF($K$1=1,$T$1,IF($K$1=2,$T$2,IF($K$1=3,$T$3,IF($K$1=4,$T$4,IF($K$1=5,$T$5,IF($K$1=6,$T$6,IF($K$1=7,$T$7,IF($K$1=8,$T$8,""))))))))</f>
        <v/>
      </c>
      <c r="L7" s="58"/>
      <c r="M7" s="8">
        <v>0.5</v>
      </c>
      <c r="N7" s="8">
        <v>0.18</v>
      </c>
      <c r="O7" s="7" t="str">
        <f>IF($K$1=1,$T$1,IF($K$1=2,$T$2,IF($K$1=3,$T$3,IF($K$1=4,$T$4,IF($K$1=5,$T$5,IF($K$1=6,$T$6,IF($K$1=7,$T$7,IF($K$1=8,$T$8,""))))))))</f>
        <v/>
      </c>
      <c r="P7" s="50"/>
      <c r="Q7" s="7" t="str">
        <f>IF($K$1=1,$T$1,IF($K$1=2,$T$2,IF($K$1=3,$T$3,IF($K$1=4,$T$4,IF($K$1=5,$T$5,IF($K$1=6,$T$6,IF($K$1=7,$T$7,IF($K$1=8,$T$8,""))))))))</f>
        <v/>
      </c>
      <c r="T7" t="s">
        <v>268</v>
      </c>
    </row>
    <row r="8" spans="1:43" ht="14.25">
      <c r="A8" s="69" t="s">
        <v>276</v>
      </c>
      <c r="B8" s="10" t="s">
        <v>25</v>
      </c>
      <c r="C8" s="22">
        <v>13759</v>
      </c>
      <c r="D8" s="22"/>
      <c r="E8" s="10">
        <v>4196</v>
      </c>
      <c r="F8" s="10">
        <v>61</v>
      </c>
      <c r="G8" s="11">
        <f>F8/(C8+D8)*1000</f>
        <v>4.4334617341376559</v>
      </c>
      <c r="H8" s="11">
        <f t="shared" ref="H8:H37" si="0">G$238/G8*(C8+D8)</f>
        <v>7975.889768943518</v>
      </c>
      <c r="I8" s="10">
        <f>ROUNDDOWN(E$3*I$7/M$2,0)</f>
        <v>1620370</v>
      </c>
      <c r="J8" s="10">
        <f>ROUNDDOWN(E$3*J$7/M$3*(E8),0)</f>
        <v>2491037</v>
      </c>
      <c r="K8" s="10">
        <f>J8+I8</f>
        <v>4111407</v>
      </c>
      <c r="L8" s="101">
        <f>SUM(K8:K17)</f>
        <v>27678735</v>
      </c>
      <c r="M8" s="10">
        <f>ROUNDDOWN(E$3*M$7/P$3*(C8+D8),0)</f>
        <v>9599969</v>
      </c>
      <c r="N8" s="10">
        <f>E$3*N$7*H8/H$238</f>
        <v>1413855.6699492815</v>
      </c>
      <c r="O8" s="10">
        <f>N8+M8</f>
        <v>11013824.669949282</v>
      </c>
      <c r="P8" s="101">
        <f>SUM(O8:O17)</f>
        <v>62518366.073559918</v>
      </c>
      <c r="Q8" s="10">
        <f t="shared" ref="Q8:Q37" si="1">O8+K8</f>
        <v>15125231.669949282</v>
      </c>
      <c r="T8" t="s">
        <v>269</v>
      </c>
    </row>
    <row r="9" spans="1:43">
      <c r="A9" s="69"/>
      <c r="B9" s="9" t="s">
        <v>26</v>
      </c>
      <c r="C9" s="23"/>
      <c r="D9" s="23">
        <v>7125</v>
      </c>
      <c r="E9" s="9">
        <v>2173</v>
      </c>
      <c r="F9" s="9">
        <v>14</v>
      </c>
      <c r="G9" s="12">
        <f t="shared" ref="G9:G76" si="2">F9/(C9+D9)*1000</f>
        <v>1.9649122807017545</v>
      </c>
      <c r="H9" s="12">
        <f t="shared" si="0"/>
        <v>9319.1636560634997</v>
      </c>
      <c r="I9" s="10">
        <f t="shared" ref="I9:I37" si="3">ROUNDDOWN(E$3*I$7/M$2,0)</f>
        <v>1620370</v>
      </c>
      <c r="J9" s="9">
        <f>ROUNDDOWN(E$3*J$7/M$3*(E9),0)</f>
        <v>1290044</v>
      </c>
      <c r="K9" s="10">
        <f t="shared" ref="K9:K76" si="4">J9+I9</f>
        <v>2910414</v>
      </c>
      <c r="L9" s="101"/>
      <c r="M9" s="9">
        <f t="shared" ref="M9:M37" si="5">ROUNDDOWN(E$3*M$7/P$3*(C9+D9),0)</f>
        <v>4971275</v>
      </c>
      <c r="N9" s="9">
        <f t="shared" ref="N9:N37" si="6">E$3*N$7*H9/H$238</f>
        <v>1651972.7273081327</v>
      </c>
      <c r="O9" s="10">
        <f t="shared" ref="O9:O76" si="7">N9+M9</f>
        <v>6623247.7273081327</v>
      </c>
      <c r="P9" s="101"/>
      <c r="Q9" s="9">
        <f t="shared" si="1"/>
        <v>9533661.7273081318</v>
      </c>
    </row>
    <row r="10" spans="1:43">
      <c r="A10" s="69"/>
      <c r="B10" s="9" t="s">
        <v>27</v>
      </c>
      <c r="C10" s="23"/>
      <c r="D10" s="23">
        <v>3012</v>
      </c>
      <c r="E10" s="9">
        <v>919</v>
      </c>
      <c r="F10" s="9">
        <v>2</v>
      </c>
      <c r="G10" s="12">
        <f t="shared" si="2"/>
        <v>0.66401062416998669</v>
      </c>
      <c r="H10" s="12">
        <f t="shared" si="0"/>
        <v>11657.761773476084</v>
      </c>
      <c r="I10" s="10">
        <f t="shared" si="3"/>
        <v>1620370</v>
      </c>
      <c r="J10" s="9">
        <f t="shared" ref="J10:J37" si="8">ROUNDDOWN(E$3*J$7/M$3*(E10),0)</f>
        <v>545582</v>
      </c>
      <c r="K10" s="10">
        <f t="shared" si="4"/>
        <v>2165952</v>
      </c>
      <c r="L10" s="101"/>
      <c r="M10" s="9">
        <f t="shared" si="5"/>
        <v>2101541</v>
      </c>
      <c r="N10" s="9">
        <f t="shared" si="6"/>
        <v>2066527.1286128119</v>
      </c>
      <c r="O10" s="10">
        <f t="shared" si="7"/>
        <v>4168068.1286128117</v>
      </c>
      <c r="P10" s="101"/>
      <c r="Q10" s="9">
        <f t="shared" si="1"/>
        <v>6334020.1286128117</v>
      </c>
    </row>
    <row r="11" spans="1:43">
      <c r="A11" s="69"/>
      <c r="B11" s="9" t="s">
        <v>28</v>
      </c>
      <c r="C11" s="23"/>
      <c r="D11" s="23">
        <v>3147</v>
      </c>
      <c r="E11" s="9">
        <v>960</v>
      </c>
      <c r="F11" s="9">
        <v>7</v>
      </c>
      <c r="G11" s="12">
        <f t="shared" si="2"/>
        <v>2.2243406418811569</v>
      </c>
      <c r="H11" s="12">
        <f t="shared" si="0"/>
        <v>3636.0569994622688</v>
      </c>
      <c r="I11" s="10">
        <f t="shared" si="3"/>
        <v>1620370</v>
      </c>
      <c r="J11" s="9">
        <f t="shared" si="8"/>
        <v>569922</v>
      </c>
      <c r="K11" s="10">
        <f t="shared" si="4"/>
        <v>2190292</v>
      </c>
      <c r="L11" s="101"/>
      <c r="M11" s="9">
        <f t="shared" si="5"/>
        <v>2195734</v>
      </c>
      <c r="N11" s="9">
        <f t="shared" si="6"/>
        <v>644550.00681754109</v>
      </c>
      <c r="O11" s="10">
        <f t="shared" si="7"/>
        <v>2840284.0068175411</v>
      </c>
      <c r="P11" s="101"/>
      <c r="Q11" s="9">
        <f t="shared" si="1"/>
        <v>5030576.0068175411</v>
      </c>
    </row>
    <row r="12" spans="1:43">
      <c r="A12" s="69"/>
      <c r="B12" s="9" t="s">
        <v>29</v>
      </c>
      <c r="C12" s="23"/>
      <c r="D12" s="23">
        <v>7460</v>
      </c>
      <c r="E12" s="9">
        <v>2275</v>
      </c>
      <c r="F12" s="9">
        <v>7</v>
      </c>
      <c r="G12" s="12">
        <f t="shared" si="2"/>
        <v>0.93833780160857916</v>
      </c>
      <c r="H12" s="12">
        <f t="shared" si="0"/>
        <v>20432.186863523631</v>
      </c>
      <c r="I12" s="10">
        <f t="shared" si="3"/>
        <v>1620370</v>
      </c>
      <c r="J12" s="9">
        <f t="shared" si="8"/>
        <v>1350598</v>
      </c>
      <c r="K12" s="10">
        <f>J12+I12</f>
        <v>2970968</v>
      </c>
      <c r="L12" s="101"/>
      <c r="M12" s="9">
        <f t="shared" si="5"/>
        <v>5205012</v>
      </c>
      <c r="N12" s="9">
        <f t="shared" si="6"/>
        <v>3621936.1203988437</v>
      </c>
      <c r="O12" s="10">
        <f t="shared" si="7"/>
        <v>8826948.1203988437</v>
      </c>
      <c r="P12" s="101"/>
      <c r="Q12" s="9">
        <f t="shared" si="1"/>
        <v>11797916.120398844</v>
      </c>
    </row>
    <row r="13" spans="1:43">
      <c r="A13" s="69"/>
      <c r="B13" s="9" t="s">
        <v>30</v>
      </c>
      <c r="C13" s="23"/>
      <c r="D13" s="23">
        <v>5677</v>
      </c>
      <c r="E13" s="9">
        <v>1731</v>
      </c>
      <c r="F13" s="9">
        <v>7</v>
      </c>
      <c r="G13" s="12">
        <f t="shared" si="2"/>
        <v>1.2330456226880395</v>
      </c>
      <c r="H13" s="12">
        <f t="shared" si="0"/>
        <v>11832.458373651749</v>
      </c>
      <c r="I13" s="10">
        <f t="shared" si="3"/>
        <v>1620370</v>
      </c>
      <c r="J13" s="9">
        <f t="shared" si="8"/>
        <v>1027642</v>
      </c>
      <c r="K13" s="10">
        <f t="shared" si="4"/>
        <v>2648012</v>
      </c>
      <c r="L13" s="101"/>
      <c r="M13" s="9">
        <f t="shared" si="5"/>
        <v>3960972</v>
      </c>
      <c r="N13" s="9">
        <f t="shared" si="6"/>
        <v>2097494.9310567444</v>
      </c>
      <c r="O13" s="10">
        <f t="shared" si="7"/>
        <v>6058466.9310567444</v>
      </c>
      <c r="P13" s="101"/>
      <c r="Q13" s="9">
        <f t="shared" si="1"/>
        <v>8706478.9310567454</v>
      </c>
    </row>
    <row r="14" spans="1:43">
      <c r="A14" s="69"/>
      <c r="B14" s="9" t="s">
        <v>31</v>
      </c>
      <c r="C14" s="23"/>
      <c r="D14" s="23">
        <v>4401</v>
      </c>
      <c r="E14" s="9">
        <v>1342</v>
      </c>
      <c r="F14" s="9">
        <v>6</v>
      </c>
      <c r="G14" s="12">
        <f t="shared" si="2"/>
        <v>1.3633265167007498</v>
      </c>
      <c r="H14" s="12">
        <f t="shared" si="0"/>
        <v>8296.3434698517922</v>
      </c>
      <c r="I14" s="10">
        <f t="shared" si="3"/>
        <v>1620370</v>
      </c>
      <c r="J14" s="9">
        <f t="shared" si="8"/>
        <v>796704</v>
      </c>
      <c r="K14" s="10">
        <f t="shared" si="4"/>
        <v>2417074</v>
      </c>
      <c r="L14" s="101"/>
      <c r="M14" s="9">
        <f t="shared" si="5"/>
        <v>3070678</v>
      </c>
      <c r="N14" s="9">
        <f t="shared" si="6"/>
        <v>1470661.2797446395</v>
      </c>
      <c r="O14" s="10">
        <f t="shared" si="7"/>
        <v>4541339.27974464</v>
      </c>
      <c r="P14" s="101"/>
      <c r="Q14" s="9">
        <f t="shared" si="1"/>
        <v>6958413.27974464</v>
      </c>
    </row>
    <row r="15" spans="1:43">
      <c r="A15" s="69"/>
      <c r="B15" s="9" t="s">
        <v>32</v>
      </c>
      <c r="C15" s="23"/>
      <c r="D15" s="23">
        <v>4248</v>
      </c>
      <c r="E15" s="9">
        <v>1296</v>
      </c>
      <c r="F15" s="9">
        <v>14</v>
      </c>
      <c r="G15" s="12">
        <f t="shared" si="2"/>
        <v>3.2956685499058382</v>
      </c>
      <c r="H15" s="12">
        <f t="shared" si="0"/>
        <v>3312.6550698853503</v>
      </c>
      <c r="I15" s="10">
        <f t="shared" si="3"/>
        <v>1620370</v>
      </c>
      <c r="J15" s="9">
        <f t="shared" si="8"/>
        <v>769395</v>
      </c>
      <c r="K15" s="10">
        <f t="shared" si="4"/>
        <v>2389765</v>
      </c>
      <c r="L15" s="101"/>
      <c r="M15" s="9">
        <f t="shared" si="5"/>
        <v>2963926</v>
      </c>
      <c r="N15" s="9">
        <f t="shared" si="6"/>
        <v>587221.77572973468</v>
      </c>
      <c r="O15" s="10">
        <f t="shared" si="7"/>
        <v>3551147.7757297345</v>
      </c>
      <c r="P15" s="101"/>
      <c r="Q15" s="9">
        <f t="shared" si="1"/>
        <v>5940912.7757297345</v>
      </c>
    </row>
    <row r="16" spans="1:43">
      <c r="A16" s="69"/>
      <c r="B16" s="9" t="s">
        <v>33</v>
      </c>
      <c r="C16" s="23"/>
      <c r="D16" s="23">
        <v>2545</v>
      </c>
      <c r="E16" s="9">
        <v>776</v>
      </c>
      <c r="F16" s="9">
        <v>8</v>
      </c>
      <c r="G16" s="12">
        <f t="shared" si="2"/>
        <v>3.1434184675834969</v>
      </c>
      <c r="H16" s="12">
        <f t="shared" si="0"/>
        <v>2080.7544074159573</v>
      </c>
      <c r="I16" s="10">
        <f t="shared" si="3"/>
        <v>1620370</v>
      </c>
      <c r="J16" s="9">
        <f t="shared" si="8"/>
        <v>460687</v>
      </c>
      <c r="K16" s="10">
        <f t="shared" si="4"/>
        <v>2081057</v>
      </c>
      <c r="L16" s="101"/>
      <c r="M16" s="9">
        <f t="shared" si="5"/>
        <v>1775704</v>
      </c>
      <c r="N16" s="9">
        <f t="shared" si="6"/>
        <v>368847.42667233344</v>
      </c>
      <c r="O16" s="10">
        <f t="shared" si="7"/>
        <v>2144551.4266723334</v>
      </c>
      <c r="P16" s="101"/>
      <c r="Q16" s="9">
        <f t="shared" si="1"/>
        <v>4225608.4266723339</v>
      </c>
    </row>
    <row r="17" spans="1:17">
      <c r="A17" s="69"/>
      <c r="B17" s="9" t="s">
        <v>34</v>
      </c>
      <c r="C17" s="23"/>
      <c r="D17" s="23">
        <v>12003</v>
      </c>
      <c r="E17" s="9">
        <v>3661</v>
      </c>
      <c r="F17" s="9">
        <v>15</v>
      </c>
      <c r="G17" s="12">
        <f t="shared" si="2"/>
        <v>1.2496875781054737</v>
      </c>
      <c r="H17" s="12">
        <f t="shared" si="0"/>
        <v>24684.457670984972</v>
      </c>
      <c r="I17" s="10">
        <f t="shared" si="3"/>
        <v>1620370</v>
      </c>
      <c r="J17" s="9">
        <f t="shared" si="8"/>
        <v>2173424</v>
      </c>
      <c r="K17" s="10">
        <f t="shared" si="4"/>
        <v>3793794</v>
      </c>
      <c r="L17" s="101"/>
      <c r="M17" s="9">
        <f t="shared" si="5"/>
        <v>8374768</v>
      </c>
      <c r="N17" s="9">
        <f t="shared" si="6"/>
        <v>4375720.0072698602</v>
      </c>
      <c r="O17" s="10">
        <f>N17+M17</f>
        <v>12750488.007269859</v>
      </c>
      <c r="P17" s="101"/>
      <c r="Q17" s="9">
        <f>O17+K17</f>
        <v>16544282.007269859</v>
      </c>
    </row>
    <row r="18" spans="1:17" ht="11.25" customHeight="1">
      <c r="A18" s="69"/>
      <c r="B18" s="9" t="s">
        <v>35</v>
      </c>
      <c r="C18" s="22"/>
      <c r="D18" s="22">
        <v>5037</v>
      </c>
      <c r="E18" s="9">
        <v>1538</v>
      </c>
      <c r="F18" s="9">
        <v>17</v>
      </c>
      <c r="G18" s="12">
        <f t="shared" si="2"/>
        <v>3.3750248163589438</v>
      </c>
      <c r="H18" s="12">
        <f t="shared" si="0"/>
        <v>3835.5726855481512</v>
      </c>
      <c r="I18" s="10">
        <f t="shared" si="3"/>
        <v>1620370</v>
      </c>
      <c r="J18" s="9">
        <f t="shared" si="8"/>
        <v>913063</v>
      </c>
      <c r="K18" s="10">
        <f t="shared" si="4"/>
        <v>2533433</v>
      </c>
      <c r="L18" s="101">
        <f>SUM(K18:K20)</f>
        <v>17553171</v>
      </c>
      <c r="M18" s="9">
        <f t="shared" si="5"/>
        <v>3514430</v>
      </c>
      <c r="N18" s="9">
        <f t="shared" si="6"/>
        <v>679917.394305108</v>
      </c>
      <c r="O18" s="10">
        <f t="shared" si="7"/>
        <v>4194347.3943051081</v>
      </c>
      <c r="P18" s="101">
        <f>SUM(O18:O20)</f>
        <v>100451248.40158704</v>
      </c>
      <c r="Q18" s="9">
        <f t="shared" si="1"/>
        <v>6727780.3943051081</v>
      </c>
    </row>
    <row r="19" spans="1:17">
      <c r="A19" s="69"/>
      <c r="B19" s="9" t="s">
        <v>36</v>
      </c>
      <c r="C19" s="23"/>
      <c r="D19" s="23">
        <v>36007</v>
      </c>
      <c r="E19" s="9">
        <v>10982</v>
      </c>
      <c r="F19" s="9">
        <v>22</v>
      </c>
      <c r="G19" s="12">
        <f t="shared" si="2"/>
        <v>0.61099230705140661</v>
      </c>
      <c r="H19" s="12">
        <f t="shared" si="0"/>
        <v>151455.98279734259</v>
      </c>
      <c r="I19" s="10">
        <f t="shared" si="3"/>
        <v>1620370</v>
      </c>
      <c r="J19" s="9">
        <f t="shared" si="8"/>
        <v>6519679</v>
      </c>
      <c r="K19" s="10">
        <f t="shared" si="4"/>
        <v>8140049</v>
      </c>
      <c r="L19" s="101"/>
      <c r="M19" s="9">
        <f t="shared" si="5"/>
        <v>25122908</v>
      </c>
      <c r="N19" s="9">
        <f t="shared" si="6"/>
        <v>26848026.518567108</v>
      </c>
      <c r="O19" s="10">
        <f t="shared" si="7"/>
        <v>51970934.518567108</v>
      </c>
      <c r="P19" s="101"/>
      <c r="Q19" s="9">
        <f t="shared" si="1"/>
        <v>60110983.518567108</v>
      </c>
    </row>
    <row r="20" spans="1:17">
      <c r="A20" s="69"/>
      <c r="B20" s="9" t="s">
        <v>37</v>
      </c>
      <c r="C20" s="23"/>
      <c r="D20" s="23">
        <v>29045</v>
      </c>
      <c r="E20" s="9">
        <v>8859</v>
      </c>
      <c r="F20" s="9">
        <v>16</v>
      </c>
      <c r="G20" s="12">
        <f t="shared" si="2"/>
        <v>0.55086934067825788</v>
      </c>
      <c r="H20" s="12">
        <f t="shared" si="0"/>
        <v>135505.84096617281</v>
      </c>
      <c r="I20" s="10">
        <f t="shared" si="3"/>
        <v>1620370</v>
      </c>
      <c r="J20" s="9">
        <f t="shared" si="8"/>
        <v>5259319</v>
      </c>
      <c r="K20" s="10">
        <f t="shared" si="4"/>
        <v>6879689</v>
      </c>
      <c r="L20" s="101"/>
      <c r="M20" s="9">
        <f t="shared" si="5"/>
        <v>20265361</v>
      </c>
      <c r="N20" s="9">
        <f t="shared" si="6"/>
        <v>24020605.488714822</v>
      </c>
      <c r="O20" s="10">
        <f t="shared" si="7"/>
        <v>44285966.488714822</v>
      </c>
      <c r="P20" s="101"/>
      <c r="Q20" s="9">
        <f t="shared" si="1"/>
        <v>51165655.488714822</v>
      </c>
    </row>
    <row r="21" spans="1:17">
      <c r="A21" s="69"/>
      <c r="B21" s="9" t="s">
        <v>38</v>
      </c>
      <c r="C21" s="22"/>
      <c r="D21" s="22">
        <v>7856</v>
      </c>
      <c r="E21" s="9">
        <v>2396</v>
      </c>
      <c r="F21" s="9">
        <v>11</v>
      </c>
      <c r="G21" s="12">
        <f t="shared" si="2"/>
        <v>1.4002036659877799</v>
      </c>
      <c r="H21" s="12">
        <f t="shared" si="0"/>
        <v>14419.343947492964</v>
      </c>
      <c r="I21" s="10">
        <f t="shared" si="3"/>
        <v>1620370</v>
      </c>
      <c r="J21" s="9">
        <f t="shared" si="8"/>
        <v>1422432</v>
      </c>
      <c r="K21" s="10">
        <f t="shared" si="4"/>
        <v>3042802</v>
      </c>
      <c r="L21" s="101">
        <f>SUM(K21:K24)</f>
        <v>12952477</v>
      </c>
      <c r="M21" s="9">
        <f t="shared" si="5"/>
        <v>5481311</v>
      </c>
      <c r="N21" s="9">
        <f t="shared" si="6"/>
        <v>2556062.3062387449</v>
      </c>
      <c r="O21" s="10">
        <f t="shared" si="7"/>
        <v>8037373.3062387444</v>
      </c>
      <c r="P21" s="101">
        <f>SUM(O21:O24)</f>
        <v>71984900.808515087</v>
      </c>
      <c r="Q21" s="9">
        <f t="shared" si="1"/>
        <v>11080175.306238744</v>
      </c>
    </row>
    <row r="22" spans="1:17">
      <c r="A22" s="69"/>
      <c r="B22" s="9" t="s">
        <v>39</v>
      </c>
      <c r="C22" s="23"/>
      <c r="D22" s="23">
        <v>10982</v>
      </c>
      <c r="E22" s="9">
        <v>3350</v>
      </c>
      <c r="F22" s="9">
        <v>4</v>
      </c>
      <c r="G22" s="12">
        <f t="shared" si="2"/>
        <v>0.36423238025860494</v>
      </c>
      <c r="H22" s="12">
        <f t="shared" si="0"/>
        <v>77488.655275044381</v>
      </c>
      <c r="I22" s="10">
        <f t="shared" si="3"/>
        <v>1620370</v>
      </c>
      <c r="J22" s="9">
        <f t="shared" si="8"/>
        <v>1988793</v>
      </c>
      <c r="K22" s="10">
        <f t="shared" si="4"/>
        <v>3609163</v>
      </c>
      <c r="L22" s="101"/>
      <c r="M22" s="9">
        <f t="shared" si="5"/>
        <v>7662393</v>
      </c>
      <c r="N22" s="9">
        <f t="shared" si="6"/>
        <v>13736119.453902479</v>
      </c>
      <c r="O22" s="10">
        <f t="shared" si="7"/>
        <v>21398512.453902479</v>
      </c>
      <c r="P22" s="101"/>
      <c r="Q22" s="9">
        <f t="shared" si="1"/>
        <v>25007675.453902479</v>
      </c>
    </row>
    <row r="23" spans="1:17">
      <c r="A23" s="69"/>
      <c r="B23" s="9" t="s">
        <v>40</v>
      </c>
      <c r="C23" s="23"/>
      <c r="D23" s="23">
        <v>7612</v>
      </c>
      <c r="E23" s="9">
        <v>2322</v>
      </c>
      <c r="F23" s="5">
        <v>1</v>
      </c>
      <c r="G23" s="12">
        <f t="shared" si="2"/>
        <v>0.13137151865475563</v>
      </c>
      <c r="H23" s="12">
        <f t="shared" si="0"/>
        <v>148913.06277791801</v>
      </c>
      <c r="I23" s="10">
        <f t="shared" si="3"/>
        <v>1620370</v>
      </c>
      <c r="J23" s="9">
        <f t="shared" si="8"/>
        <v>1378500</v>
      </c>
      <c r="K23" s="10">
        <f t="shared" si="4"/>
        <v>2998870</v>
      </c>
      <c r="L23" s="101"/>
      <c r="M23" s="9">
        <f t="shared" si="5"/>
        <v>5311066</v>
      </c>
      <c r="N23" s="9">
        <f t="shared" si="6"/>
        <v>26397252.75014187</v>
      </c>
      <c r="O23" s="10">
        <f t="shared" si="7"/>
        <v>31708318.75014187</v>
      </c>
      <c r="P23" s="101"/>
      <c r="Q23" s="9">
        <f t="shared" si="1"/>
        <v>34707188.750141874</v>
      </c>
    </row>
    <row r="24" spans="1:17" ht="10.5" customHeight="1">
      <c r="A24" s="69"/>
      <c r="B24" s="9" t="s">
        <v>41</v>
      </c>
      <c r="C24" s="23"/>
      <c r="D24" s="23">
        <v>9284</v>
      </c>
      <c r="E24" s="9">
        <v>2832</v>
      </c>
      <c r="F24" s="9">
        <v>9</v>
      </c>
      <c r="G24" s="12">
        <f t="shared" si="2"/>
        <v>0.96940973718224899</v>
      </c>
      <c r="H24" s="12">
        <f t="shared" si="0"/>
        <v>24612.911549688659</v>
      </c>
      <c r="I24" s="10">
        <f t="shared" si="3"/>
        <v>1620370</v>
      </c>
      <c r="J24" s="9">
        <f t="shared" si="8"/>
        <v>1681272</v>
      </c>
      <c r="K24" s="10">
        <f t="shared" si="4"/>
        <v>3301642</v>
      </c>
      <c r="L24" s="101"/>
      <c r="M24" s="9">
        <f t="shared" si="5"/>
        <v>6477659</v>
      </c>
      <c r="N24" s="9">
        <f t="shared" si="6"/>
        <v>4363037.2982319864</v>
      </c>
      <c r="O24" s="10">
        <f t="shared" si="7"/>
        <v>10840696.298231985</v>
      </c>
      <c r="P24" s="101"/>
      <c r="Q24" s="9">
        <f t="shared" si="1"/>
        <v>14142338.298231985</v>
      </c>
    </row>
    <row r="25" spans="1:17">
      <c r="A25" s="69"/>
      <c r="B25" s="9" t="s">
        <v>42</v>
      </c>
      <c r="C25" s="22"/>
      <c r="D25" s="22">
        <v>10862</v>
      </c>
      <c r="E25" s="9">
        <v>3313</v>
      </c>
      <c r="F25" s="9">
        <v>29</v>
      </c>
      <c r="G25" s="12">
        <f t="shared" si="2"/>
        <v>2.6698582213220403</v>
      </c>
      <c r="H25" s="12">
        <f t="shared" si="0"/>
        <v>10455.789610874226</v>
      </c>
      <c r="I25" s="10">
        <f t="shared" si="3"/>
        <v>1620370</v>
      </c>
      <c r="J25" s="9">
        <f t="shared" si="8"/>
        <v>1966827</v>
      </c>
      <c r="K25" s="10">
        <f t="shared" si="4"/>
        <v>3587197</v>
      </c>
      <c r="L25" s="93">
        <f>SUM(K25:K31)</f>
        <v>19327444</v>
      </c>
      <c r="M25" s="9">
        <f t="shared" si="5"/>
        <v>7578666</v>
      </c>
      <c r="N25" s="9">
        <f t="shared" si="6"/>
        <v>1853458.0909948386</v>
      </c>
      <c r="O25" s="10">
        <f t="shared" si="7"/>
        <v>9432124.0909948386</v>
      </c>
      <c r="P25" s="93">
        <f>SUM(O25:O31)</f>
        <v>46851125.677684262</v>
      </c>
      <c r="Q25" s="9">
        <f t="shared" si="1"/>
        <v>13019321.090994839</v>
      </c>
    </row>
    <row r="26" spans="1:17">
      <c r="A26" s="69"/>
      <c r="B26" s="9" t="s">
        <v>43</v>
      </c>
      <c r="C26" s="23"/>
      <c r="D26" s="23">
        <v>6873</v>
      </c>
      <c r="E26" s="9">
        <v>2096</v>
      </c>
      <c r="F26" s="9">
        <v>9</v>
      </c>
      <c r="G26" s="12">
        <f t="shared" si="2"/>
        <v>1.3094718463553032</v>
      </c>
      <c r="H26" s="12">
        <f t="shared" si="0"/>
        <v>13489.175816206231</v>
      </c>
      <c r="I26" s="10">
        <f t="shared" si="3"/>
        <v>1620370</v>
      </c>
      <c r="J26" s="9">
        <f t="shared" si="8"/>
        <v>1244331</v>
      </c>
      <c r="K26" s="10">
        <f t="shared" si="4"/>
        <v>2864701</v>
      </c>
      <c r="L26" s="97"/>
      <c r="M26" s="9">
        <f t="shared" si="5"/>
        <v>4795449</v>
      </c>
      <c r="N26" s="9">
        <f t="shared" si="6"/>
        <v>2391174.9363622586</v>
      </c>
      <c r="O26" s="10">
        <f t="shared" si="7"/>
        <v>7186623.9363622591</v>
      </c>
      <c r="P26" s="97"/>
      <c r="Q26" s="9">
        <f t="shared" si="1"/>
        <v>10051324.936362259</v>
      </c>
    </row>
    <row r="27" spans="1:17" ht="12" customHeight="1">
      <c r="A27" s="69"/>
      <c r="B27" s="9" t="s">
        <v>44</v>
      </c>
      <c r="C27" s="23"/>
      <c r="D27" s="23">
        <v>6427</v>
      </c>
      <c r="E27" s="9">
        <v>1960</v>
      </c>
      <c r="F27" s="9">
        <v>8</v>
      </c>
      <c r="G27" s="12">
        <f t="shared" si="2"/>
        <v>1.2447487163528863</v>
      </c>
      <c r="H27" s="12">
        <f t="shared" si="0"/>
        <v>13269.722769469559</v>
      </c>
      <c r="I27" s="10">
        <f t="shared" si="3"/>
        <v>1620370</v>
      </c>
      <c r="J27" s="9">
        <f t="shared" si="8"/>
        <v>1163592</v>
      </c>
      <c r="K27" s="10">
        <f t="shared" si="4"/>
        <v>2783962</v>
      </c>
      <c r="L27" s="97"/>
      <c r="M27" s="9">
        <f t="shared" si="5"/>
        <v>4484265</v>
      </c>
      <c r="N27" s="9">
        <f t="shared" si="6"/>
        <v>2352273.3287166222</v>
      </c>
      <c r="O27" s="10">
        <f t="shared" si="7"/>
        <v>6836538.3287166227</v>
      </c>
      <c r="P27" s="97"/>
      <c r="Q27" s="9">
        <f t="shared" si="1"/>
        <v>9620500.3287166227</v>
      </c>
    </row>
    <row r="28" spans="1:17">
      <c r="A28" s="69"/>
      <c r="B28" s="9" t="s">
        <v>45</v>
      </c>
      <c r="C28" s="23"/>
      <c r="D28" s="23">
        <v>4466</v>
      </c>
      <c r="E28" s="9">
        <v>1362</v>
      </c>
      <c r="F28" s="9">
        <v>4</v>
      </c>
      <c r="G28" s="12">
        <f t="shared" si="2"/>
        <v>0.8956560680698612</v>
      </c>
      <c r="H28" s="12">
        <f t="shared" si="0"/>
        <v>12814.825094421845</v>
      </c>
      <c r="I28" s="10">
        <f t="shared" si="3"/>
        <v>1620370</v>
      </c>
      <c r="J28" s="9">
        <f t="shared" si="8"/>
        <v>808578</v>
      </c>
      <c r="K28" s="10">
        <f t="shared" si="4"/>
        <v>2428948</v>
      </c>
      <c r="L28" s="97"/>
      <c r="M28" s="9">
        <f t="shared" si="5"/>
        <v>3116030</v>
      </c>
      <c r="N28" s="9">
        <f t="shared" si="6"/>
        <v>2271635.3465296957</v>
      </c>
      <c r="O28" s="10">
        <f t="shared" si="7"/>
        <v>5387665.3465296961</v>
      </c>
      <c r="P28" s="97"/>
      <c r="Q28" s="9">
        <f t="shared" si="1"/>
        <v>7816613.3465296961</v>
      </c>
    </row>
    <row r="29" spans="1:17">
      <c r="A29" s="69"/>
      <c r="B29" s="9" t="s">
        <v>46</v>
      </c>
      <c r="C29" s="23"/>
      <c r="D29" s="23">
        <v>5070</v>
      </c>
      <c r="E29" s="9">
        <v>1546</v>
      </c>
      <c r="F29" s="9">
        <v>3</v>
      </c>
      <c r="G29" s="12">
        <f t="shared" si="2"/>
        <v>0.59171597633136097</v>
      </c>
      <c r="H29" s="12">
        <f t="shared" si="0"/>
        <v>22020.638165283781</v>
      </c>
      <c r="I29" s="10">
        <f t="shared" si="3"/>
        <v>1620370</v>
      </c>
      <c r="J29" s="9">
        <f t="shared" si="8"/>
        <v>917813</v>
      </c>
      <c r="K29" s="10">
        <f t="shared" si="4"/>
        <v>2538183</v>
      </c>
      <c r="L29" s="97"/>
      <c r="M29" s="9">
        <f t="shared" si="5"/>
        <v>3537455</v>
      </c>
      <c r="N29" s="9">
        <f>E$3*N$7*H29/H$238</f>
        <v>3903514.8463457273</v>
      </c>
      <c r="O29" s="10">
        <f t="shared" si="7"/>
        <v>7440969.8463457273</v>
      </c>
      <c r="P29" s="97"/>
      <c r="Q29" s="9">
        <f t="shared" si="1"/>
        <v>9979152.8463457264</v>
      </c>
    </row>
    <row r="30" spans="1:17">
      <c r="A30" s="69"/>
      <c r="B30" s="9" t="s">
        <v>47</v>
      </c>
      <c r="C30" s="23"/>
      <c r="D30" s="23">
        <v>4564</v>
      </c>
      <c r="E30" s="9">
        <v>1392</v>
      </c>
      <c r="F30" s="9">
        <v>5</v>
      </c>
      <c r="G30" s="12">
        <f t="shared" si="2"/>
        <v>1.0955302366345312</v>
      </c>
      <c r="H30" s="12">
        <f t="shared" si="0"/>
        <v>10706.721449158526</v>
      </c>
      <c r="I30" s="10">
        <f t="shared" si="3"/>
        <v>1620370</v>
      </c>
      <c r="J30" s="9">
        <f t="shared" si="8"/>
        <v>826388</v>
      </c>
      <c r="K30" s="10">
        <f t="shared" si="4"/>
        <v>2446758</v>
      </c>
      <c r="L30" s="97"/>
      <c r="M30" s="9">
        <f t="shared" si="5"/>
        <v>3184407</v>
      </c>
      <c r="N30" s="9">
        <f t="shared" si="6"/>
        <v>1897939.8243947281</v>
      </c>
      <c r="O30" s="10">
        <f t="shared" si="7"/>
        <v>5082346.8243947281</v>
      </c>
      <c r="P30" s="97"/>
      <c r="Q30" s="9">
        <f t="shared" si="1"/>
        <v>7529104.8243947281</v>
      </c>
    </row>
    <row r="31" spans="1:17">
      <c r="A31" s="69"/>
      <c r="B31" s="9" t="s">
        <v>48</v>
      </c>
      <c r="C31" s="23"/>
      <c r="D31" s="23">
        <v>5838</v>
      </c>
      <c r="E31" s="9">
        <v>1781</v>
      </c>
      <c r="F31" s="9">
        <v>11</v>
      </c>
      <c r="G31" s="12">
        <f t="shared" si="2"/>
        <v>1.8842069201781431</v>
      </c>
      <c r="H31" s="12">
        <f t="shared" si="0"/>
        <v>7962.8903048012517</v>
      </c>
      <c r="I31" s="10">
        <f t="shared" si="3"/>
        <v>1620370</v>
      </c>
      <c r="J31" s="9">
        <f t="shared" si="8"/>
        <v>1057325</v>
      </c>
      <c r="K31" s="10">
        <f t="shared" si="4"/>
        <v>2677695</v>
      </c>
      <c r="L31" s="94"/>
      <c r="M31" s="9">
        <f t="shared" si="5"/>
        <v>4073306</v>
      </c>
      <c r="N31" s="9">
        <f t="shared" si="6"/>
        <v>1411551.3043403921</v>
      </c>
      <c r="O31" s="10">
        <f t="shared" si="7"/>
        <v>5484857.3043403924</v>
      </c>
      <c r="P31" s="94"/>
      <c r="Q31" s="9">
        <f t="shared" si="1"/>
        <v>8162552.3043403924</v>
      </c>
    </row>
    <row r="32" spans="1:17" ht="11.25" customHeight="1">
      <c r="A32" s="69"/>
      <c r="B32" s="9" t="s">
        <v>49</v>
      </c>
      <c r="C32" s="22"/>
      <c r="D32" s="22">
        <v>11390</v>
      </c>
      <c r="E32" s="9">
        <v>3474</v>
      </c>
      <c r="F32" s="9">
        <v>33</v>
      </c>
      <c r="G32" s="12">
        <f>F32/(C32+D32)*1000</f>
        <v>2.8972783143107987</v>
      </c>
      <c r="H32" s="12">
        <f t="shared" si="0"/>
        <v>10103.427866149368</v>
      </c>
      <c r="I32" s="10">
        <f t="shared" si="3"/>
        <v>1620370</v>
      </c>
      <c r="J32" s="9">
        <f t="shared" si="8"/>
        <v>2062408</v>
      </c>
      <c r="K32" s="10">
        <f t="shared" si="4"/>
        <v>3682778</v>
      </c>
      <c r="L32" s="93">
        <f>SUM(K32:K36)</f>
        <v>18336712</v>
      </c>
      <c r="M32" s="9">
        <f t="shared" si="5"/>
        <v>7947063</v>
      </c>
      <c r="N32" s="9">
        <f t="shared" si="6"/>
        <v>1790996.2635267223</v>
      </c>
      <c r="O32" s="10">
        <f t="shared" si="7"/>
        <v>9738059.2635267228</v>
      </c>
      <c r="P32" s="93">
        <f>SUM(O32:O36)</f>
        <v>60339964.98672609</v>
      </c>
      <c r="Q32" s="9">
        <f t="shared" si="1"/>
        <v>13420837.263526723</v>
      </c>
    </row>
    <row r="33" spans="1:17">
      <c r="A33" s="69"/>
      <c r="B33" s="9" t="s">
        <v>50</v>
      </c>
      <c r="C33" s="23"/>
      <c r="D33" s="23">
        <v>14904</v>
      </c>
      <c r="E33" s="9">
        <v>4546</v>
      </c>
      <c r="F33" s="9">
        <v>38</v>
      </c>
      <c r="G33" s="12">
        <f t="shared" si="2"/>
        <v>2.5496511003757383</v>
      </c>
      <c r="H33" s="12">
        <f t="shared" si="0"/>
        <v>15023.022719221966</v>
      </c>
      <c r="I33" s="10">
        <f t="shared" si="3"/>
        <v>1620370</v>
      </c>
      <c r="J33" s="9">
        <f t="shared" si="8"/>
        <v>2698822</v>
      </c>
      <c r="K33" s="10">
        <f t="shared" si="4"/>
        <v>4319192</v>
      </c>
      <c r="L33" s="97"/>
      <c r="M33" s="9">
        <f t="shared" si="5"/>
        <v>10398862</v>
      </c>
      <c r="N33" s="9">
        <f t="shared" si="6"/>
        <v>2663074.1480473517</v>
      </c>
      <c r="O33" s="10">
        <f t="shared" si="7"/>
        <v>13061936.148047352</v>
      </c>
      <c r="P33" s="97"/>
      <c r="Q33" s="9">
        <f t="shared" si="1"/>
        <v>17381128.14804735</v>
      </c>
    </row>
    <row r="34" spans="1:17">
      <c r="A34" s="69"/>
      <c r="B34" s="9" t="s">
        <v>51</v>
      </c>
      <c r="C34" s="23"/>
      <c r="D34" s="23">
        <v>10688</v>
      </c>
      <c r="E34" s="9">
        <v>3260</v>
      </c>
      <c r="F34" s="9">
        <v>13</v>
      </c>
      <c r="G34" s="12">
        <f t="shared" si="2"/>
        <v>1.2163173652694612</v>
      </c>
      <c r="H34" s="12">
        <f t="shared" si="0"/>
        <v>22583.163293628757</v>
      </c>
      <c r="I34" s="10">
        <f t="shared" si="3"/>
        <v>1620370</v>
      </c>
      <c r="J34" s="9">
        <f t="shared" si="8"/>
        <v>1935362</v>
      </c>
      <c r="K34" s="10">
        <f t="shared" si="4"/>
        <v>3555732</v>
      </c>
      <c r="L34" s="97"/>
      <c r="M34" s="9">
        <f t="shared" si="5"/>
        <v>7457262</v>
      </c>
      <c r="N34" s="9">
        <f t="shared" si="6"/>
        <v>4003231.5381807052</v>
      </c>
      <c r="O34" s="10">
        <f t="shared" si="7"/>
        <v>11460493.538180705</v>
      </c>
      <c r="P34" s="97"/>
      <c r="Q34" s="9">
        <f t="shared" si="1"/>
        <v>15016225.538180705</v>
      </c>
    </row>
    <row r="35" spans="1:17">
      <c r="A35" s="69"/>
      <c r="B35" s="9" t="s">
        <v>52</v>
      </c>
      <c r="C35" s="23"/>
      <c r="D35" s="23">
        <v>9346</v>
      </c>
      <c r="E35" s="9">
        <v>2851</v>
      </c>
      <c r="F35" s="9">
        <v>7</v>
      </c>
      <c r="G35" s="12">
        <f t="shared" si="2"/>
        <v>0.74898352236250798</v>
      </c>
      <c r="H35" s="12">
        <f t="shared" si="0"/>
        <v>32069.246084820443</v>
      </c>
      <c r="I35" s="10">
        <f t="shared" si="3"/>
        <v>1620370</v>
      </c>
      <c r="J35" s="9">
        <f t="shared" si="8"/>
        <v>1692552</v>
      </c>
      <c r="K35" s="10">
        <f t="shared" si="4"/>
        <v>3312922</v>
      </c>
      <c r="L35" s="97"/>
      <c r="M35" s="9">
        <f t="shared" si="5"/>
        <v>6520918</v>
      </c>
      <c r="N35" s="9">
        <f t="shared" si="6"/>
        <v>5684793.3862591563</v>
      </c>
      <c r="O35" s="10">
        <f t="shared" si="7"/>
        <v>12205711.386259157</v>
      </c>
      <c r="P35" s="97"/>
      <c r="Q35" s="9">
        <f t="shared" si="1"/>
        <v>15518633.386259157</v>
      </c>
    </row>
    <row r="36" spans="1:17" ht="10.5" customHeight="1">
      <c r="A36" s="69"/>
      <c r="B36" s="9" t="s">
        <v>53</v>
      </c>
      <c r="C36" s="23"/>
      <c r="D36" s="23">
        <v>10193</v>
      </c>
      <c r="E36" s="9">
        <v>3109</v>
      </c>
      <c r="F36" s="9">
        <v>7</v>
      </c>
      <c r="G36" s="12">
        <f t="shared" si="2"/>
        <v>0.68674580594525647</v>
      </c>
      <c r="H36" s="12">
        <f t="shared" si="0"/>
        <v>38145.318484536729</v>
      </c>
      <c r="I36" s="10">
        <f t="shared" si="3"/>
        <v>1620370</v>
      </c>
      <c r="J36" s="9">
        <f t="shared" si="8"/>
        <v>1845718</v>
      </c>
      <c r="K36" s="10">
        <f t="shared" si="4"/>
        <v>3466088</v>
      </c>
      <c r="L36" s="94"/>
      <c r="M36" s="9">
        <f t="shared" si="5"/>
        <v>7111889</v>
      </c>
      <c r="N36" s="9">
        <f t="shared" si="6"/>
        <v>6761875.6507121576</v>
      </c>
      <c r="O36" s="10">
        <f t="shared" si="7"/>
        <v>13873764.650712159</v>
      </c>
      <c r="P36" s="94"/>
      <c r="Q36" s="9">
        <f t="shared" si="1"/>
        <v>17339852.650712159</v>
      </c>
    </row>
    <row r="37" spans="1:17">
      <c r="A37" s="69"/>
      <c r="B37" s="9" t="s">
        <v>54</v>
      </c>
      <c r="C37" s="22"/>
      <c r="D37" s="22">
        <v>11779</v>
      </c>
      <c r="E37" s="9">
        <v>3593</v>
      </c>
      <c r="F37" s="9">
        <v>19</v>
      </c>
      <c r="G37" s="12">
        <f t="shared" si="2"/>
        <v>1.6130401562102046</v>
      </c>
      <c r="H37" s="12">
        <f t="shared" si="0"/>
        <v>18767.156667206167</v>
      </c>
      <c r="I37" s="10">
        <f t="shared" si="3"/>
        <v>1620370</v>
      </c>
      <c r="J37" s="9">
        <f t="shared" si="8"/>
        <v>2133054</v>
      </c>
      <c r="K37" s="10">
        <f t="shared" si="4"/>
        <v>3753424</v>
      </c>
      <c r="L37" s="52">
        <f>K37</f>
        <v>3753424</v>
      </c>
      <c r="M37" s="9">
        <f t="shared" si="5"/>
        <v>8218478</v>
      </c>
      <c r="N37" s="9">
        <f t="shared" si="6"/>
        <v>3326782.5448232824</v>
      </c>
      <c r="O37" s="10">
        <f t="shared" si="7"/>
        <v>11545260.544823281</v>
      </c>
      <c r="P37" s="52">
        <f>O37</f>
        <v>11545260.544823281</v>
      </c>
      <c r="Q37" s="9">
        <f t="shared" si="1"/>
        <v>15298684.544823281</v>
      </c>
    </row>
    <row r="38" spans="1:17" ht="19.5" customHeight="1">
      <c r="A38" s="114" t="s">
        <v>256</v>
      </c>
      <c r="B38" s="80" t="s">
        <v>6</v>
      </c>
      <c r="C38" s="74" t="s">
        <v>7</v>
      </c>
      <c r="D38" s="74"/>
      <c r="E38" s="80" t="s">
        <v>8</v>
      </c>
      <c r="F38" s="80" t="s">
        <v>9</v>
      </c>
      <c r="G38" s="80" t="s">
        <v>10</v>
      </c>
      <c r="H38" s="83" t="s">
        <v>11</v>
      </c>
      <c r="I38" s="75" t="s">
        <v>12</v>
      </c>
      <c r="J38" s="77"/>
      <c r="K38" s="82" t="s">
        <v>13</v>
      </c>
      <c r="L38" s="98" t="s">
        <v>260</v>
      </c>
      <c r="M38" s="75" t="s">
        <v>14</v>
      </c>
      <c r="N38" s="77"/>
      <c r="O38" s="82" t="s">
        <v>15</v>
      </c>
      <c r="P38" s="98" t="s">
        <v>261</v>
      </c>
      <c r="Q38" s="80" t="s">
        <v>16</v>
      </c>
    </row>
    <row r="39" spans="1:17" ht="54" customHeight="1">
      <c r="A39" s="115"/>
      <c r="B39" s="81"/>
      <c r="C39" s="3" t="s">
        <v>17</v>
      </c>
      <c r="D39" s="3" t="s">
        <v>18</v>
      </c>
      <c r="E39" s="81"/>
      <c r="F39" s="81"/>
      <c r="G39" s="81"/>
      <c r="H39" s="84"/>
      <c r="I39" s="3" t="s">
        <v>19</v>
      </c>
      <c r="J39" s="3" t="s">
        <v>20</v>
      </c>
      <c r="K39" s="82"/>
      <c r="L39" s="99"/>
      <c r="M39" s="3" t="s">
        <v>21</v>
      </c>
      <c r="N39" s="3" t="s">
        <v>22</v>
      </c>
      <c r="O39" s="82"/>
      <c r="P39" s="99"/>
      <c r="Q39" s="81"/>
    </row>
    <row r="40" spans="1:17">
      <c r="A40" s="69" t="s">
        <v>55</v>
      </c>
      <c r="B40" s="10" t="s">
        <v>56</v>
      </c>
      <c r="C40" s="22">
        <v>11867</v>
      </c>
      <c r="D40" s="22"/>
      <c r="E40" s="10">
        <v>6968</v>
      </c>
      <c r="F40" s="10">
        <v>57</v>
      </c>
      <c r="G40" s="11">
        <f t="shared" si="2"/>
        <v>4.8032358641611186</v>
      </c>
      <c r="H40" s="11">
        <f t="shared" ref="H40:H66" si="9">G$238/G40*(C40+D40)</f>
        <v>6349.5400361835264</v>
      </c>
      <c r="I40" s="10">
        <f t="shared" ref="I40:I66" si="10">ROUNDDOWN(E$3*I$7/M$2,0)</f>
        <v>1620370</v>
      </c>
      <c r="J40" s="10">
        <f t="shared" ref="J40:J66" si="11">ROUNDDOWN(E$3*J$7/M$3*(E40),0)</f>
        <v>4136689</v>
      </c>
      <c r="K40" s="10">
        <f t="shared" si="4"/>
        <v>5757059</v>
      </c>
      <c r="L40" s="93">
        <f>SUM(K40:K46)</f>
        <v>27469620</v>
      </c>
      <c r="M40" s="10">
        <f t="shared" ref="M40:M66" si="12">ROUNDDOWN(E$3*M$7/P$3*(C40+D40),0)</f>
        <v>8279877</v>
      </c>
      <c r="N40" s="10">
        <f t="shared" ref="N40:N66" si="13">E$3*N$7*H40/H$238</f>
        <v>1125558.8331578933</v>
      </c>
      <c r="O40" s="10">
        <f t="shared" si="7"/>
        <v>9405435.8331578933</v>
      </c>
      <c r="P40" s="93">
        <f>SUM(O40:O46)</f>
        <v>37373747.750634566</v>
      </c>
      <c r="Q40" s="10">
        <f t="shared" ref="Q40:Q66" si="14">O40+K40</f>
        <v>15162494.833157893</v>
      </c>
    </row>
    <row r="41" spans="1:17">
      <c r="A41" s="69"/>
      <c r="B41" s="9" t="s">
        <v>57</v>
      </c>
      <c r="C41" s="23"/>
      <c r="D41" s="23">
        <v>5365</v>
      </c>
      <c r="E41" s="9">
        <v>3149</v>
      </c>
      <c r="F41" s="9">
        <v>24</v>
      </c>
      <c r="G41" s="12">
        <f t="shared" si="2"/>
        <v>4.4734389561975769</v>
      </c>
      <c r="H41" s="12">
        <f t="shared" si="9"/>
        <v>3082.2186769592095</v>
      </c>
      <c r="I41" s="10">
        <f t="shared" si="10"/>
        <v>1620370</v>
      </c>
      <c r="J41" s="9">
        <f t="shared" si="11"/>
        <v>1869465</v>
      </c>
      <c r="K41" s="10">
        <f t="shared" si="4"/>
        <v>3489835</v>
      </c>
      <c r="L41" s="97"/>
      <c r="M41" s="9">
        <f t="shared" si="12"/>
        <v>3743283</v>
      </c>
      <c r="N41" s="9">
        <f t="shared" si="13"/>
        <v>546373.19204319757</v>
      </c>
      <c r="O41" s="10">
        <f t="shared" si="7"/>
        <v>4289656.1920431973</v>
      </c>
      <c r="P41" s="97"/>
      <c r="Q41" s="9">
        <f t="shared" si="14"/>
        <v>7779491.1920431973</v>
      </c>
    </row>
    <row r="42" spans="1:17">
      <c r="A42" s="69"/>
      <c r="B42" s="9" t="s">
        <v>58</v>
      </c>
      <c r="C42" s="23"/>
      <c r="D42" s="23">
        <v>8119</v>
      </c>
      <c r="E42" s="9">
        <v>4766</v>
      </c>
      <c r="F42" s="9">
        <v>30</v>
      </c>
      <c r="G42" s="12">
        <f t="shared" si="2"/>
        <v>3.6950363345239565</v>
      </c>
      <c r="H42" s="12">
        <f t="shared" si="9"/>
        <v>5647.016607346929</v>
      </c>
      <c r="I42" s="10">
        <f t="shared" si="10"/>
        <v>1620370</v>
      </c>
      <c r="J42" s="9">
        <f t="shared" si="11"/>
        <v>2829429</v>
      </c>
      <c r="K42" s="10">
        <f t="shared" si="4"/>
        <v>4449799</v>
      </c>
      <c r="L42" s="97"/>
      <c r="M42" s="9">
        <f t="shared" si="12"/>
        <v>5664812</v>
      </c>
      <c r="N42" s="9">
        <f>E$3*N$7*H42/H$238</f>
        <v>1001025.1746060398</v>
      </c>
      <c r="O42" s="10">
        <f t="shared" si="7"/>
        <v>6665837.1746060401</v>
      </c>
      <c r="P42" s="97"/>
      <c r="Q42" s="9">
        <f t="shared" si="14"/>
        <v>11115636.17460604</v>
      </c>
    </row>
    <row r="43" spans="1:17">
      <c r="A43" s="69"/>
      <c r="B43" s="9" t="s">
        <v>59</v>
      </c>
      <c r="C43" s="23"/>
      <c r="D43" s="23">
        <v>2264</v>
      </c>
      <c r="E43" s="9">
        <v>1329</v>
      </c>
      <c r="F43" s="9">
        <v>17</v>
      </c>
      <c r="G43" s="12">
        <f t="shared" si="2"/>
        <v>7.5088339222614833</v>
      </c>
      <c r="H43" s="12">
        <f t="shared" si="9"/>
        <v>774.88840164767691</v>
      </c>
      <c r="I43" s="10">
        <f t="shared" si="10"/>
        <v>1620370</v>
      </c>
      <c r="J43" s="9">
        <f t="shared" si="11"/>
        <v>788986</v>
      </c>
      <c r="K43" s="10">
        <f t="shared" si="4"/>
        <v>2409356</v>
      </c>
      <c r="L43" s="97"/>
      <c r="M43" s="9">
        <f t="shared" si="12"/>
        <v>1579644</v>
      </c>
      <c r="N43" s="9">
        <f t="shared" si="13"/>
        <v>137361.52228601126</v>
      </c>
      <c r="O43" s="10">
        <f t="shared" si="7"/>
        <v>1717005.5222860114</v>
      </c>
      <c r="P43" s="97"/>
      <c r="Q43" s="9">
        <f t="shared" si="14"/>
        <v>4126361.5222860114</v>
      </c>
    </row>
    <row r="44" spans="1:17">
      <c r="A44" s="69"/>
      <c r="B44" s="9" t="s">
        <v>60</v>
      </c>
      <c r="C44" s="23"/>
      <c r="D44" s="23">
        <v>4605</v>
      </c>
      <c r="E44" s="9">
        <v>2703</v>
      </c>
      <c r="F44" s="9">
        <v>22</v>
      </c>
      <c r="G44" s="12">
        <f t="shared" si="2"/>
        <v>4.7774158523344195</v>
      </c>
      <c r="H44" s="12">
        <f t="shared" si="9"/>
        <v>2477.2613398911308</v>
      </c>
      <c r="I44" s="10">
        <f t="shared" si="10"/>
        <v>1620370</v>
      </c>
      <c r="J44" s="9">
        <f t="shared" si="11"/>
        <v>1604688</v>
      </c>
      <c r="K44" s="10">
        <f t="shared" si="4"/>
        <v>3225058</v>
      </c>
      <c r="L44" s="97"/>
      <c r="M44" s="9">
        <f t="shared" si="12"/>
        <v>3213014</v>
      </c>
      <c r="N44" s="9">
        <f t="shared" si="13"/>
        <v>439134.70381564304</v>
      </c>
      <c r="O44" s="10">
        <f t="shared" si="7"/>
        <v>3652148.7038156432</v>
      </c>
      <c r="P44" s="97"/>
      <c r="Q44" s="9">
        <f t="shared" si="14"/>
        <v>6877206.7038156427</v>
      </c>
    </row>
    <row r="45" spans="1:17">
      <c r="A45" s="69"/>
      <c r="B45" s="9" t="s">
        <v>61</v>
      </c>
      <c r="C45" s="23"/>
      <c r="D45" s="23">
        <v>6914</v>
      </c>
      <c r="E45" s="9">
        <v>4059</v>
      </c>
      <c r="F45" s="9">
        <v>25</v>
      </c>
      <c r="G45" s="12">
        <f t="shared" si="2"/>
        <v>3.6158518947063931</v>
      </c>
      <c r="H45" s="12">
        <f t="shared" si="9"/>
        <v>4914.2130242301218</v>
      </c>
      <c r="I45" s="10">
        <f t="shared" si="10"/>
        <v>1620370</v>
      </c>
      <c r="J45" s="9">
        <f t="shared" si="11"/>
        <v>2409704</v>
      </c>
      <c r="K45" s="10">
        <f t="shared" si="4"/>
        <v>4030074</v>
      </c>
      <c r="L45" s="97"/>
      <c r="M45" s="9">
        <f t="shared" si="12"/>
        <v>4824056</v>
      </c>
      <c r="N45" s="9">
        <f t="shared" si="13"/>
        <v>871123.86817335489</v>
      </c>
      <c r="O45" s="10">
        <f t="shared" si="7"/>
        <v>5695179.8681733552</v>
      </c>
      <c r="P45" s="97"/>
      <c r="Q45" s="9">
        <f t="shared" si="14"/>
        <v>9725253.8681733552</v>
      </c>
    </row>
    <row r="46" spans="1:17">
      <c r="A46" s="69"/>
      <c r="B46" s="9" t="s">
        <v>62</v>
      </c>
      <c r="C46" s="23"/>
      <c r="D46" s="23">
        <v>7139</v>
      </c>
      <c r="E46" s="9">
        <v>4191</v>
      </c>
      <c r="F46" s="9">
        <v>24</v>
      </c>
      <c r="G46" s="12">
        <f t="shared" si="2"/>
        <v>3.361815380305365</v>
      </c>
      <c r="H46" s="12">
        <f t="shared" si="9"/>
        <v>5457.5630167717973</v>
      </c>
      <c r="I46" s="10">
        <f t="shared" si="10"/>
        <v>1620370</v>
      </c>
      <c r="J46" s="9">
        <f t="shared" si="11"/>
        <v>2488069</v>
      </c>
      <c r="K46" s="10">
        <f t="shared" si="4"/>
        <v>4108439</v>
      </c>
      <c r="L46" s="94"/>
      <c r="M46" s="9">
        <f t="shared" si="12"/>
        <v>4981043</v>
      </c>
      <c r="N46" s="9">
        <f t="shared" si="13"/>
        <v>967441.45655242633</v>
      </c>
      <c r="O46" s="10">
        <f t="shared" si="7"/>
        <v>5948484.4565524263</v>
      </c>
      <c r="P46" s="94"/>
      <c r="Q46" s="9">
        <f t="shared" si="14"/>
        <v>10056923.456552427</v>
      </c>
    </row>
    <row r="47" spans="1:17">
      <c r="A47" s="69"/>
      <c r="B47" s="9" t="s">
        <v>63</v>
      </c>
      <c r="C47" s="22"/>
      <c r="D47" s="22">
        <v>6291</v>
      </c>
      <c r="E47" s="9">
        <v>3693</v>
      </c>
      <c r="F47" s="9">
        <v>23</v>
      </c>
      <c r="G47" s="12">
        <f t="shared" si="2"/>
        <v>3.6560165315530124</v>
      </c>
      <c r="H47" s="12">
        <f t="shared" si="9"/>
        <v>4422.2854418580391</v>
      </c>
      <c r="I47" s="10">
        <f t="shared" si="10"/>
        <v>1620370</v>
      </c>
      <c r="J47" s="9">
        <f t="shared" si="11"/>
        <v>2192421</v>
      </c>
      <c r="K47" s="10">
        <f t="shared" si="4"/>
        <v>3812791</v>
      </c>
      <c r="L47" s="93">
        <f>SUM(K47:K53)</f>
        <v>36238121</v>
      </c>
      <c r="M47" s="9">
        <f t="shared" si="12"/>
        <v>4389374</v>
      </c>
      <c r="N47" s="9">
        <f t="shared" si="13"/>
        <v>783921.73503337556</v>
      </c>
      <c r="O47" s="10">
        <f t="shared" si="7"/>
        <v>5173295.7350333752</v>
      </c>
      <c r="P47" s="93">
        <f>SUM(O47:O53)</f>
        <v>74727482.642160058</v>
      </c>
      <c r="Q47" s="9">
        <f t="shared" si="14"/>
        <v>8986086.7350333743</v>
      </c>
    </row>
    <row r="48" spans="1:17">
      <c r="A48" s="69"/>
      <c r="B48" s="9" t="s">
        <v>64</v>
      </c>
      <c r="C48" s="23"/>
      <c r="D48" s="23">
        <v>12100</v>
      </c>
      <c r="E48" s="9">
        <v>7103</v>
      </c>
      <c r="F48" s="9">
        <v>37</v>
      </c>
      <c r="G48" s="12">
        <f t="shared" si="2"/>
        <v>3.0578512396694215</v>
      </c>
      <c r="H48" s="12">
        <f t="shared" si="9"/>
        <v>10169.608950714934</v>
      </c>
      <c r="I48" s="10">
        <f t="shared" si="10"/>
        <v>1620370</v>
      </c>
      <c r="J48" s="9">
        <f t="shared" si="11"/>
        <v>4216835</v>
      </c>
      <c r="K48" s="10">
        <f t="shared" si="4"/>
        <v>5837205</v>
      </c>
      <c r="L48" s="97"/>
      <c r="M48" s="9">
        <f t="shared" si="12"/>
        <v>8442447</v>
      </c>
      <c r="N48" s="9">
        <f t="shared" si="13"/>
        <v>1802727.9328911565</v>
      </c>
      <c r="O48" s="10">
        <f t="shared" si="7"/>
        <v>10245174.932891157</v>
      </c>
      <c r="P48" s="97"/>
      <c r="Q48" s="9">
        <f t="shared" si="14"/>
        <v>16082379.932891157</v>
      </c>
    </row>
    <row r="49" spans="1:17">
      <c r="A49" s="69"/>
      <c r="B49" s="9" t="s">
        <v>65</v>
      </c>
      <c r="C49" s="23"/>
      <c r="D49" s="23">
        <v>13136</v>
      </c>
      <c r="E49" s="9">
        <v>7711</v>
      </c>
      <c r="F49" s="9">
        <v>23</v>
      </c>
      <c r="G49" s="12">
        <f t="shared" si="2"/>
        <v>1.7509135200974422</v>
      </c>
      <c r="H49" s="12">
        <f t="shared" si="9"/>
        <v>19281.183169148298</v>
      </c>
      <c r="I49" s="10">
        <f t="shared" si="10"/>
        <v>1620370</v>
      </c>
      <c r="J49" s="9">
        <f t="shared" si="11"/>
        <v>4577786</v>
      </c>
      <c r="K49" s="10">
        <f t="shared" si="4"/>
        <v>6198156</v>
      </c>
      <c r="L49" s="97"/>
      <c r="M49" s="9">
        <f t="shared" si="12"/>
        <v>9165288</v>
      </c>
      <c r="N49" s="9">
        <f t="shared" si="13"/>
        <v>3417902.069456751</v>
      </c>
      <c r="O49" s="10">
        <f t="shared" si="7"/>
        <v>12583190.069456751</v>
      </c>
      <c r="P49" s="97"/>
      <c r="Q49" s="9">
        <f t="shared" si="14"/>
        <v>18781346.069456749</v>
      </c>
    </row>
    <row r="50" spans="1:17">
      <c r="A50" s="69"/>
      <c r="B50" s="9" t="s">
        <v>66</v>
      </c>
      <c r="C50" s="23"/>
      <c r="D50" s="23">
        <v>8798</v>
      </c>
      <c r="E50" s="9">
        <v>5164</v>
      </c>
      <c r="F50" s="9">
        <v>10</v>
      </c>
      <c r="G50" s="12">
        <f t="shared" si="2"/>
        <v>1.1366219595362581</v>
      </c>
      <c r="H50" s="12">
        <f t="shared" si="9"/>
        <v>19893.131439593744</v>
      </c>
      <c r="I50" s="10">
        <f t="shared" si="10"/>
        <v>1620370</v>
      </c>
      <c r="J50" s="9">
        <f t="shared" si="11"/>
        <v>3065709</v>
      </c>
      <c r="K50" s="10">
        <f t="shared" si="4"/>
        <v>4686079</v>
      </c>
      <c r="L50" s="97"/>
      <c r="M50" s="9">
        <f t="shared" si="12"/>
        <v>6138566</v>
      </c>
      <c r="N50" s="9">
        <f t="shared" si="13"/>
        <v>3526379.8138776789</v>
      </c>
      <c r="O50" s="10">
        <f t="shared" si="7"/>
        <v>9664945.8138776794</v>
      </c>
      <c r="P50" s="97"/>
      <c r="Q50" s="9">
        <f t="shared" si="14"/>
        <v>14351024.813877679</v>
      </c>
    </row>
    <row r="51" spans="1:17">
      <c r="A51" s="69"/>
      <c r="B51" s="9" t="s">
        <v>67</v>
      </c>
      <c r="C51" s="23"/>
      <c r="D51" s="23">
        <v>8978</v>
      </c>
      <c r="E51" s="9">
        <v>5270</v>
      </c>
      <c r="F51" s="9">
        <v>9</v>
      </c>
      <c r="G51" s="12">
        <f t="shared" si="2"/>
        <v>1.0024504343951883</v>
      </c>
      <c r="H51" s="12">
        <f t="shared" si="9"/>
        <v>23017.17022387957</v>
      </c>
      <c r="I51" s="10">
        <f t="shared" si="10"/>
        <v>1620370</v>
      </c>
      <c r="J51" s="9">
        <f t="shared" si="11"/>
        <v>3128638</v>
      </c>
      <c r="K51" s="10">
        <f t="shared" si="4"/>
        <v>4749008</v>
      </c>
      <c r="L51" s="97"/>
      <c r="M51" s="9">
        <f t="shared" si="12"/>
        <v>6264156</v>
      </c>
      <c r="N51" s="9">
        <f t="shared" si="13"/>
        <v>4080166.2974249613</v>
      </c>
      <c r="O51" s="10">
        <f t="shared" si="7"/>
        <v>10344322.297424961</v>
      </c>
      <c r="P51" s="97"/>
      <c r="Q51" s="9">
        <f t="shared" si="14"/>
        <v>15093330.297424961</v>
      </c>
    </row>
    <row r="52" spans="1:17">
      <c r="A52" s="69"/>
      <c r="B52" s="9" t="s">
        <v>68</v>
      </c>
      <c r="C52" s="23"/>
      <c r="D52" s="23">
        <v>12677</v>
      </c>
      <c r="E52" s="9">
        <v>7441</v>
      </c>
      <c r="F52" s="9">
        <v>9</v>
      </c>
      <c r="G52" s="12">
        <f t="shared" si="2"/>
        <v>0.70994714837895401</v>
      </c>
      <c r="H52" s="12">
        <f t="shared" si="9"/>
        <v>45890.808390359445</v>
      </c>
      <c r="I52" s="10">
        <f t="shared" si="10"/>
        <v>1620370</v>
      </c>
      <c r="J52" s="9">
        <f t="shared" si="11"/>
        <v>4417495</v>
      </c>
      <c r="K52" s="10">
        <f t="shared" si="4"/>
        <v>6037865</v>
      </c>
      <c r="L52" s="97"/>
      <c r="M52" s="9">
        <f t="shared" si="12"/>
        <v>8845033</v>
      </c>
      <c r="N52" s="9">
        <f t="shared" si="13"/>
        <v>8134889.2124746758</v>
      </c>
      <c r="O52" s="10">
        <f t="shared" si="7"/>
        <v>16979922.212474674</v>
      </c>
      <c r="P52" s="97"/>
      <c r="Q52" s="9">
        <f t="shared" si="14"/>
        <v>23017787.212474674</v>
      </c>
    </row>
    <row r="53" spans="1:17">
      <c r="A53" s="69"/>
      <c r="B53" s="9" t="s">
        <v>69</v>
      </c>
      <c r="C53" s="23"/>
      <c r="D53" s="23">
        <v>9460</v>
      </c>
      <c r="E53" s="9">
        <v>5553</v>
      </c>
      <c r="F53" s="9">
        <v>13</v>
      </c>
      <c r="G53" s="12">
        <f t="shared" si="2"/>
        <v>1.3742071881606766</v>
      </c>
      <c r="H53" s="12">
        <f t="shared" si="9"/>
        <v>17691.887022129962</v>
      </c>
      <c r="I53" s="10">
        <f t="shared" si="10"/>
        <v>1620370</v>
      </c>
      <c r="J53" s="9">
        <f t="shared" si="11"/>
        <v>3296647</v>
      </c>
      <c r="K53" s="10">
        <f t="shared" si="4"/>
        <v>4917017</v>
      </c>
      <c r="L53" s="94"/>
      <c r="M53" s="9">
        <f t="shared" si="12"/>
        <v>6600458</v>
      </c>
      <c r="N53" s="9">
        <f t="shared" si="13"/>
        <v>3136173.5810014675</v>
      </c>
      <c r="O53" s="10">
        <f t="shared" si="7"/>
        <v>9736631.581001468</v>
      </c>
      <c r="P53" s="94"/>
      <c r="Q53" s="9">
        <f t="shared" si="14"/>
        <v>14653648.581001468</v>
      </c>
    </row>
    <row r="54" spans="1:17">
      <c r="A54" s="69"/>
      <c r="B54" s="9" t="s">
        <v>70</v>
      </c>
      <c r="C54" s="22"/>
      <c r="D54" s="22">
        <v>1915</v>
      </c>
      <c r="E54" s="9">
        <v>1124</v>
      </c>
      <c r="F54" s="9">
        <v>6</v>
      </c>
      <c r="G54" s="12">
        <f t="shared" si="2"/>
        <v>3.133159268929504</v>
      </c>
      <c r="H54" s="12">
        <f t="shared" si="9"/>
        <v>1570.8023527748173</v>
      </c>
      <c r="I54" s="10">
        <f t="shared" si="10"/>
        <v>1620370</v>
      </c>
      <c r="J54" s="9">
        <f t="shared" si="11"/>
        <v>667284</v>
      </c>
      <c r="K54" s="10">
        <f t="shared" si="4"/>
        <v>2287654</v>
      </c>
      <c r="L54" s="93">
        <f>SUM(K54:K58)</f>
        <v>18821146</v>
      </c>
      <c r="M54" s="9">
        <f t="shared" si="12"/>
        <v>1336139</v>
      </c>
      <c r="N54" s="9">
        <f t="shared" si="13"/>
        <v>278450.16382849589</v>
      </c>
      <c r="O54" s="10">
        <f t="shared" si="7"/>
        <v>1614589.1638284959</v>
      </c>
      <c r="P54" s="93">
        <f>SUM(O54:O58)</f>
        <v>30165660.163482532</v>
      </c>
      <c r="Q54" s="9">
        <f t="shared" si="14"/>
        <v>3902243.1638284959</v>
      </c>
    </row>
    <row r="55" spans="1:17">
      <c r="A55" s="69"/>
      <c r="B55" s="9" t="s">
        <v>48</v>
      </c>
      <c r="C55" s="23"/>
      <c r="D55" s="23">
        <v>2623</v>
      </c>
      <c r="E55" s="9">
        <v>1540</v>
      </c>
      <c r="F55" s="9">
        <v>6</v>
      </c>
      <c r="G55" s="12">
        <f t="shared" si="2"/>
        <v>2.2874571101791839</v>
      </c>
      <c r="H55" s="12">
        <f t="shared" si="9"/>
        <v>2947.0029301704299</v>
      </c>
      <c r="I55" s="10">
        <f t="shared" si="10"/>
        <v>1620370</v>
      </c>
      <c r="J55" s="9">
        <f t="shared" si="11"/>
        <v>914251</v>
      </c>
      <c r="K55" s="10">
        <f t="shared" si="4"/>
        <v>2534621</v>
      </c>
      <c r="L55" s="97"/>
      <c r="M55" s="9">
        <f t="shared" si="12"/>
        <v>1830127</v>
      </c>
      <c r="N55" s="9">
        <f t="shared" si="13"/>
        <v>522404.01044691459</v>
      </c>
      <c r="O55" s="10">
        <f t="shared" si="7"/>
        <v>2352531.0104469145</v>
      </c>
      <c r="P55" s="97"/>
      <c r="Q55" s="9">
        <f t="shared" si="14"/>
        <v>4887152.0104469145</v>
      </c>
    </row>
    <row r="56" spans="1:17">
      <c r="A56" s="69"/>
      <c r="B56" s="9" t="s">
        <v>71</v>
      </c>
      <c r="C56" s="23"/>
      <c r="D56" s="23">
        <v>7937</v>
      </c>
      <c r="E56" s="9">
        <v>4659</v>
      </c>
      <c r="F56" s="9">
        <v>11</v>
      </c>
      <c r="G56" s="12">
        <f t="shared" si="2"/>
        <v>1.3859140733274538</v>
      </c>
      <c r="H56" s="12">
        <f t="shared" si="9"/>
        <v>14718.220748365633</v>
      </c>
      <c r="I56" s="10">
        <f t="shared" si="10"/>
        <v>1620370</v>
      </c>
      <c r="J56" s="9">
        <f t="shared" si="11"/>
        <v>2765906</v>
      </c>
      <c r="K56" s="10">
        <f t="shared" si="4"/>
        <v>4386276</v>
      </c>
      <c r="L56" s="97"/>
      <c r="M56" s="9">
        <f t="shared" si="12"/>
        <v>5537826</v>
      </c>
      <c r="N56" s="9">
        <f t="shared" si="13"/>
        <v>2609043.0609597452</v>
      </c>
      <c r="O56" s="10">
        <f t="shared" si="7"/>
        <v>8146869.0609597452</v>
      </c>
      <c r="P56" s="97"/>
      <c r="Q56" s="9">
        <f t="shared" si="14"/>
        <v>12533145.060959745</v>
      </c>
    </row>
    <row r="57" spans="1:17">
      <c r="A57" s="69"/>
      <c r="B57" s="9" t="s">
        <v>72</v>
      </c>
      <c r="C57" s="23"/>
      <c r="D57" s="23">
        <v>7724</v>
      </c>
      <c r="E57" s="9">
        <v>4534</v>
      </c>
      <c r="F57" s="9">
        <v>11</v>
      </c>
      <c r="G57" s="12">
        <f t="shared" si="2"/>
        <v>1.4241325737959607</v>
      </c>
      <c r="H57" s="12">
        <f t="shared" si="9"/>
        <v>13938.854409150297</v>
      </c>
      <c r="I57" s="10">
        <f t="shared" si="10"/>
        <v>1620370</v>
      </c>
      <c r="J57" s="9">
        <f t="shared" si="11"/>
        <v>2691698</v>
      </c>
      <c r="K57" s="10">
        <f t="shared" si="4"/>
        <v>4312068</v>
      </c>
      <c r="L57" s="97"/>
      <c r="M57" s="9">
        <f t="shared" si="12"/>
        <v>5389211</v>
      </c>
      <c r="N57" s="9">
        <f t="shared" si="13"/>
        <v>2470887.7516978448</v>
      </c>
      <c r="O57" s="10">
        <f t="shared" si="7"/>
        <v>7860098.7516978448</v>
      </c>
      <c r="P57" s="97"/>
      <c r="Q57" s="9">
        <f t="shared" si="14"/>
        <v>12172166.751697846</v>
      </c>
    </row>
    <row r="58" spans="1:17">
      <c r="A58" s="69"/>
      <c r="B58" s="9" t="s">
        <v>73</v>
      </c>
      <c r="C58" s="23"/>
      <c r="D58" s="23">
        <v>10561</v>
      </c>
      <c r="E58" s="9">
        <v>6199</v>
      </c>
      <c r="F58" s="9">
        <v>18</v>
      </c>
      <c r="G58" s="12">
        <f t="shared" si="2"/>
        <v>1.7043840545402897</v>
      </c>
      <c r="H58" s="12">
        <f t="shared" si="9"/>
        <v>15924.757108611448</v>
      </c>
      <c r="I58" s="10">
        <f t="shared" si="10"/>
        <v>1620370</v>
      </c>
      <c r="J58" s="9">
        <f t="shared" si="11"/>
        <v>3680157</v>
      </c>
      <c r="K58" s="10">
        <f t="shared" si="4"/>
        <v>5300527</v>
      </c>
      <c r="L58" s="94"/>
      <c r="M58" s="9">
        <f t="shared" si="12"/>
        <v>7368651</v>
      </c>
      <c r="N58" s="9">
        <f t="shared" si="13"/>
        <v>2822921.1765495338</v>
      </c>
      <c r="O58" s="10">
        <f t="shared" si="7"/>
        <v>10191572.176549533</v>
      </c>
      <c r="P58" s="94"/>
      <c r="Q58" s="9">
        <f t="shared" si="14"/>
        <v>15492099.176549533</v>
      </c>
    </row>
    <row r="59" spans="1:17">
      <c r="A59" s="69"/>
      <c r="B59" s="9" t="s">
        <v>74</v>
      </c>
      <c r="C59" s="22"/>
      <c r="D59" s="22">
        <v>9938</v>
      </c>
      <c r="E59" s="9">
        <v>5834</v>
      </c>
      <c r="F59" s="9">
        <v>36</v>
      </c>
      <c r="G59" s="12">
        <f t="shared" si="2"/>
        <v>3.6224592473334676</v>
      </c>
      <c r="H59" s="12">
        <f t="shared" si="9"/>
        <v>7050.6753982591299</v>
      </c>
      <c r="I59" s="10">
        <f t="shared" si="10"/>
        <v>1620370</v>
      </c>
      <c r="J59" s="9">
        <f t="shared" si="11"/>
        <v>3463468</v>
      </c>
      <c r="K59" s="10">
        <f t="shared" si="4"/>
        <v>5083838</v>
      </c>
      <c r="L59" s="93">
        <f>SUM(K59:K66)</f>
        <v>35503997</v>
      </c>
      <c r="M59" s="9">
        <f t="shared" si="12"/>
        <v>6933970</v>
      </c>
      <c r="N59" s="9">
        <f t="shared" si="13"/>
        <v>1249846.434389855</v>
      </c>
      <c r="O59" s="10">
        <f>SUM(M59+N59)</f>
        <v>8183816.4343898548</v>
      </c>
      <c r="P59" s="93">
        <f>SUM(O59:O66)</f>
        <v>62742996.303967915</v>
      </c>
      <c r="Q59" s="9">
        <f t="shared" si="14"/>
        <v>13267654.434389856</v>
      </c>
    </row>
    <row r="60" spans="1:17">
      <c r="A60" s="69"/>
      <c r="B60" s="9" t="s">
        <v>75</v>
      </c>
      <c r="C60" s="23"/>
      <c r="D60" s="23">
        <v>8607</v>
      </c>
      <c r="E60" s="9">
        <v>5639</v>
      </c>
      <c r="F60" s="9">
        <v>20</v>
      </c>
      <c r="G60" s="12">
        <f t="shared" si="2"/>
        <v>2.3236900197513655</v>
      </c>
      <c r="H60" s="12">
        <f t="shared" si="9"/>
        <v>9519.3840233812916</v>
      </c>
      <c r="I60" s="10">
        <f t="shared" si="10"/>
        <v>1620370</v>
      </c>
      <c r="J60" s="9">
        <f t="shared" si="11"/>
        <v>3347702</v>
      </c>
      <c r="K60" s="10">
        <f t="shared" si="4"/>
        <v>4968072</v>
      </c>
      <c r="L60" s="97"/>
      <c r="M60" s="9">
        <f t="shared" si="12"/>
        <v>6005301</v>
      </c>
      <c r="N60" s="9">
        <f t="shared" si="13"/>
        <v>1687465.0309598022</v>
      </c>
      <c r="O60" s="10">
        <f>SUM(M60+N60)</f>
        <v>7692766.0309598017</v>
      </c>
      <c r="P60" s="97"/>
      <c r="Q60" s="9">
        <f t="shared" si="14"/>
        <v>12660838.030959802</v>
      </c>
    </row>
    <row r="61" spans="1:17">
      <c r="A61" s="69"/>
      <c r="B61" s="9" t="s">
        <v>76</v>
      </c>
      <c r="C61" s="23"/>
      <c r="D61" s="23">
        <v>3210</v>
      </c>
      <c r="E61" s="9">
        <v>1884</v>
      </c>
      <c r="F61" s="9">
        <v>6</v>
      </c>
      <c r="G61" s="12">
        <f t="shared" si="2"/>
        <v>1.8691588785046729</v>
      </c>
      <c r="H61" s="12">
        <f t="shared" si="9"/>
        <v>4413.6109792082561</v>
      </c>
      <c r="I61" s="10">
        <f t="shared" si="10"/>
        <v>1620370</v>
      </c>
      <c r="J61" s="9">
        <f t="shared" si="11"/>
        <v>1118473</v>
      </c>
      <c r="K61" s="10">
        <f t="shared" si="4"/>
        <v>2738843</v>
      </c>
      <c r="L61" s="97"/>
      <c r="M61" s="9">
        <f t="shared" si="12"/>
        <v>2239690</v>
      </c>
      <c r="N61" s="9">
        <f t="shared" si="13"/>
        <v>782384.04600350535</v>
      </c>
      <c r="O61" s="10">
        <f t="shared" si="7"/>
        <v>3022074.0460035056</v>
      </c>
      <c r="P61" s="97"/>
      <c r="Q61" s="9">
        <f t="shared" si="14"/>
        <v>5760917.0460035056</v>
      </c>
    </row>
    <row r="62" spans="1:17">
      <c r="A62" s="69"/>
      <c r="B62" s="9" t="s">
        <v>77</v>
      </c>
      <c r="C62" s="23"/>
      <c r="D62" s="23">
        <v>9114</v>
      </c>
      <c r="E62" s="9">
        <v>5350</v>
      </c>
      <c r="F62" s="9">
        <v>17</v>
      </c>
      <c r="G62" s="12">
        <f t="shared" si="2"/>
        <v>1.8652622339258285</v>
      </c>
      <c r="H62" s="12">
        <f t="shared" si="9"/>
        <v>12557.534036999203</v>
      </c>
      <c r="I62" s="10">
        <f t="shared" si="10"/>
        <v>1620370</v>
      </c>
      <c r="J62" s="9">
        <f t="shared" si="11"/>
        <v>3176132</v>
      </c>
      <c r="K62" s="10">
        <f t="shared" si="4"/>
        <v>4796502</v>
      </c>
      <c r="L62" s="97"/>
      <c r="M62" s="9">
        <f t="shared" si="12"/>
        <v>6359046</v>
      </c>
      <c r="N62" s="9">
        <f t="shared" si="13"/>
        <v>2226026.3385189902</v>
      </c>
      <c r="O62" s="10">
        <f t="shared" si="7"/>
        <v>8585072.3385189902</v>
      </c>
      <c r="P62" s="97"/>
      <c r="Q62" s="9">
        <f t="shared" si="14"/>
        <v>13381574.33851899</v>
      </c>
    </row>
    <row r="63" spans="1:17">
      <c r="A63" s="69"/>
      <c r="B63" s="9" t="s">
        <v>53</v>
      </c>
      <c r="C63" s="23"/>
      <c r="D63" s="23">
        <v>7851</v>
      </c>
      <c r="E63" s="9">
        <v>4609</v>
      </c>
      <c r="F63" s="9">
        <v>12</v>
      </c>
      <c r="G63" s="12">
        <f t="shared" si="2"/>
        <v>1.5284677111196026</v>
      </c>
      <c r="H63" s="12">
        <f t="shared" si="9"/>
        <v>13200.912290847591</v>
      </c>
      <c r="I63" s="10">
        <f t="shared" si="10"/>
        <v>1620370</v>
      </c>
      <c r="J63" s="9">
        <f t="shared" si="11"/>
        <v>2736223</v>
      </c>
      <c r="K63" s="10">
        <f t="shared" si="4"/>
        <v>4356593</v>
      </c>
      <c r="L63" s="97"/>
      <c r="M63" s="9">
        <f t="shared" si="12"/>
        <v>5477822</v>
      </c>
      <c r="N63" s="9">
        <f t="shared" si="13"/>
        <v>2340075.55665984</v>
      </c>
      <c r="O63" s="10">
        <f t="shared" si="7"/>
        <v>7817897.55665984</v>
      </c>
      <c r="P63" s="97"/>
      <c r="Q63" s="9">
        <f t="shared" si="14"/>
        <v>12174490.55665984</v>
      </c>
    </row>
    <row r="64" spans="1:17">
      <c r="A64" s="69"/>
      <c r="B64" s="9" t="s">
        <v>78</v>
      </c>
      <c r="C64" s="23"/>
      <c r="D64" s="23">
        <v>8466</v>
      </c>
      <c r="E64" s="9">
        <v>4970</v>
      </c>
      <c r="F64" s="9">
        <v>5</v>
      </c>
      <c r="G64" s="12">
        <f t="shared" si="2"/>
        <v>0.59059768485707531</v>
      </c>
      <c r="H64" s="12">
        <f t="shared" si="9"/>
        <v>36840.18146983505</v>
      </c>
      <c r="I64" s="10">
        <f t="shared" si="10"/>
        <v>1620370</v>
      </c>
      <c r="J64" s="9">
        <f t="shared" si="11"/>
        <v>2950537</v>
      </c>
      <c r="K64" s="10">
        <f t="shared" si="4"/>
        <v>4570907</v>
      </c>
      <c r="L64" s="97"/>
      <c r="M64" s="9">
        <f t="shared" si="12"/>
        <v>5906922</v>
      </c>
      <c r="N64" s="9">
        <f t="shared" si="13"/>
        <v>6530518.9718019534</v>
      </c>
      <c r="O64" s="10">
        <f t="shared" si="7"/>
        <v>12437440.971801953</v>
      </c>
      <c r="P64" s="97"/>
      <c r="Q64" s="9">
        <f t="shared" si="14"/>
        <v>17008347.971801952</v>
      </c>
    </row>
    <row r="65" spans="1:17">
      <c r="A65" s="69"/>
      <c r="B65" s="9" t="s">
        <v>79</v>
      </c>
      <c r="C65" s="23"/>
      <c r="D65" s="23">
        <v>7677</v>
      </c>
      <c r="E65" s="9">
        <v>4506</v>
      </c>
      <c r="F65" s="9">
        <v>21</v>
      </c>
      <c r="G65" s="12">
        <f t="shared" si="2"/>
        <v>2.7354435326299336</v>
      </c>
      <c r="H65" s="12">
        <f t="shared" si="9"/>
        <v>7212.7191741603528</v>
      </c>
      <c r="I65" s="10">
        <f t="shared" si="10"/>
        <v>1620370</v>
      </c>
      <c r="J65" s="9">
        <f t="shared" si="11"/>
        <v>2675075</v>
      </c>
      <c r="K65" s="10">
        <f t="shared" si="4"/>
        <v>4295445</v>
      </c>
      <c r="L65" s="97"/>
      <c r="M65" s="9">
        <f t="shared" si="12"/>
        <v>5356418</v>
      </c>
      <c r="N65" s="9">
        <f t="shared" si="13"/>
        <v>1278571.318756992</v>
      </c>
      <c r="O65" s="10">
        <f t="shared" si="7"/>
        <v>6634989.318756992</v>
      </c>
      <c r="P65" s="97"/>
      <c r="Q65" s="9">
        <f t="shared" si="14"/>
        <v>10930434.318756992</v>
      </c>
    </row>
    <row r="66" spans="1:17">
      <c r="A66" s="69"/>
      <c r="B66" s="9" t="s">
        <v>80</v>
      </c>
      <c r="C66" s="23"/>
      <c r="D66" s="23">
        <v>8820</v>
      </c>
      <c r="E66" s="9">
        <v>5177</v>
      </c>
      <c r="F66" s="9">
        <v>16</v>
      </c>
      <c r="G66" s="12">
        <f t="shared" si="2"/>
        <v>1.8140589569160999</v>
      </c>
      <c r="H66" s="12">
        <f t="shared" si="9"/>
        <v>12495.465060229435</v>
      </c>
      <c r="I66" s="10">
        <f t="shared" si="10"/>
        <v>1620370</v>
      </c>
      <c r="J66" s="9">
        <f t="shared" si="11"/>
        <v>3073427</v>
      </c>
      <c r="K66" s="10">
        <f t="shared" si="4"/>
        <v>4693797</v>
      </c>
      <c r="L66" s="94"/>
      <c r="M66" s="9">
        <f t="shared" si="12"/>
        <v>6153916</v>
      </c>
      <c r="N66" s="9">
        <f t="shared" si="13"/>
        <v>2215023.6068769866</v>
      </c>
      <c r="O66" s="10">
        <f t="shared" si="7"/>
        <v>8368939.6068769861</v>
      </c>
      <c r="P66" s="94"/>
      <c r="Q66" s="9">
        <f t="shared" si="14"/>
        <v>13062736.606876986</v>
      </c>
    </row>
    <row r="67" spans="1:17" ht="22.5" customHeight="1">
      <c r="A67" s="114" t="s">
        <v>256</v>
      </c>
      <c r="B67" s="80" t="s">
        <v>6</v>
      </c>
      <c r="C67" s="74" t="s">
        <v>7</v>
      </c>
      <c r="D67" s="74"/>
      <c r="E67" s="80" t="s">
        <v>8</v>
      </c>
      <c r="F67" s="80" t="s">
        <v>9</v>
      </c>
      <c r="G67" s="80" t="s">
        <v>10</v>
      </c>
      <c r="H67" s="83" t="s">
        <v>11</v>
      </c>
      <c r="I67" s="75" t="s">
        <v>12</v>
      </c>
      <c r="J67" s="77"/>
      <c r="K67" s="82" t="s">
        <v>13</v>
      </c>
      <c r="L67" s="98" t="s">
        <v>260</v>
      </c>
      <c r="M67" s="75" t="s">
        <v>14</v>
      </c>
      <c r="N67" s="77"/>
      <c r="O67" s="82" t="s">
        <v>15</v>
      </c>
      <c r="P67" s="98" t="s">
        <v>261</v>
      </c>
      <c r="Q67" s="80" t="s">
        <v>16</v>
      </c>
    </row>
    <row r="68" spans="1:17" ht="56.25" customHeight="1">
      <c r="A68" s="115"/>
      <c r="B68" s="81"/>
      <c r="C68" s="3" t="s">
        <v>17</v>
      </c>
      <c r="D68" s="3" t="s">
        <v>18</v>
      </c>
      <c r="E68" s="81"/>
      <c r="F68" s="81"/>
      <c r="G68" s="81"/>
      <c r="H68" s="84"/>
      <c r="I68" s="3" t="s">
        <v>19</v>
      </c>
      <c r="J68" s="3" t="s">
        <v>20</v>
      </c>
      <c r="K68" s="82"/>
      <c r="L68" s="99"/>
      <c r="M68" s="3" t="s">
        <v>21</v>
      </c>
      <c r="N68" s="3" t="s">
        <v>22</v>
      </c>
      <c r="O68" s="82"/>
      <c r="P68" s="99"/>
      <c r="Q68" s="81"/>
    </row>
    <row r="69" spans="1:17">
      <c r="A69" s="69" t="s">
        <v>81</v>
      </c>
      <c r="B69" s="10" t="s">
        <v>82</v>
      </c>
      <c r="C69" s="22">
        <v>32716</v>
      </c>
      <c r="D69" s="22"/>
      <c r="E69" s="10">
        <v>21429</v>
      </c>
      <c r="F69" s="10">
        <v>128</v>
      </c>
      <c r="G69" s="11">
        <f t="shared" si="2"/>
        <v>3.9124587357867706</v>
      </c>
      <c r="H69" s="11">
        <f t="shared" ref="H69:H94" si="15">G$238/G69*(C69+D69)</f>
        <v>21490.457756366326</v>
      </c>
      <c r="I69" s="10">
        <f t="shared" ref="I69:I94" si="16">ROUNDDOWN(E$3*I$7/M$2,0)</f>
        <v>1620370</v>
      </c>
      <c r="J69" s="10">
        <f t="shared" ref="J69:J94" si="17">ROUNDDOWN(E$3*J$7/M$3*(E69),0)</f>
        <v>12721746</v>
      </c>
      <c r="K69" s="10">
        <f t="shared" si="4"/>
        <v>14342116</v>
      </c>
      <c r="L69" s="101">
        <f>SUM(K69:K74)</f>
        <v>39577861</v>
      </c>
      <c r="M69" s="10">
        <f t="shared" ref="M69:M94" si="18">ROUNDDOWN(E$3*M$7/P$3*(C69+D69),0)</f>
        <v>22826702</v>
      </c>
      <c r="N69" s="10">
        <f t="shared" ref="N69:N94" si="19">E$3*N$7*H69/H$238</f>
        <v>3809531.7800096362</v>
      </c>
      <c r="O69" s="10">
        <f t="shared" si="7"/>
        <v>26636233.780009635</v>
      </c>
      <c r="P69" s="101">
        <f>SUM(O69:O74)</f>
        <v>66757587.538253218</v>
      </c>
      <c r="Q69" s="10">
        <f t="shared" ref="Q69:Q94" si="20">O69+K69</f>
        <v>40978349.780009635</v>
      </c>
    </row>
    <row r="70" spans="1:17">
      <c r="A70" s="69"/>
      <c r="B70" s="9" t="s">
        <v>83</v>
      </c>
      <c r="C70" s="23"/>
      <c r="D70" s="23">
        <v>3771</v>
      </c>
      <c r="E70" s="9">
        <v>2470</v>
      </c>
      <c r="F70" s="9">
        <v>12</v>
      </c>
      <c r="G70" s="12">
        <f t="shared" si="2"/>
        <v>3.1821797931583138</v>
      </c>
      <c r="H70" s="12">
        <f t="shared" si="15"/>
        <v>3045.5592689697896</v>
      </c>
      <c r="I70" s="10">
        <f t="shared" si="16"/>
        <v>1620370</v>
      </c>
      <c r="J70" s="9">
        <f t="shared" si="17"/>
        <v>1466363</v>
      </c>
      <c r="K70" s="10">
        <f t="shared" si="4"/>
        <v>3086733</v>
      </c>
      <c r="L70" s="102"/>
      <c r="M70" s="9">
        <f t="shared" si="18"/>
        <v>2631113</v>
      </c>
      <c r="N70" s="9">
        <f t="shared" si="19"/>
        <v>539874.71809930669</v>
      </c>
      <c r="O70" s="10">
        <f t="shared" si="7"/>
        <v>3170987.7180993068</v>
      </c>
      <c r="P70" s="102"/>
      <c r="Q70" s="9">
        <f t="shared" si="20"/>
        <v>6257720.7180993073</v>
      </c>
    </row>
    <row r="71" spans="1:17">
      <c r="A71" s="69"/>
      <c r="B71" s="9" t="s">
        <v>84</v>
      </c>
      <c r="C71" s="23"/>
      <c r="D71" s="23">
        <v>4075</v>
      </c>
      <c r="E71" s="9">
        <v>2669</v>
      </c>
      <c r="F71" s="9">
        <v>8</v>
      </c>
      <c r="G71" s="12">
        <f t="shared" si="2"/>
        <v>1.96319018404908</v>
      </c>
      <c r="H71" s="12">
        <f t="shared" si="15"/>
        <v>5334.5829924458531</v>
      </c>
      <c r="I71" s="10">
        <f t="shared" si="16"/>
        <v>1620370</v>
      </c>
      <c r="J71" s="9">
        <f t="shared" si="17"/>
        <v>1584504</v>
      </c>
      <c r="K71" s="10">
        <f t="shared" si="4"/>
        <v>3204874</v>
      </c>
      <c r="L71" s="102"/>
      <c r="M71" s="9">
        <f t="shared" si="18"/>
        <v>2843220</v>
      </c>
      <c r="N71" s="9">
        <f t="shared" si="19"/>
        <v>945641.25497983489</v>
      </c>
      <c r="O71" s="10">
        <f t="shared" si="7"/>
        <v>3788861.2549798349</v>
      </c>
      <c r="P71" s="102"/>
      <c r="Q71" s="9">
        <f t="shared" si="20"/>
        <v>6993735.2549798349</v>
      </c>
    </row>
    <row r="72" spans="1:17">
      <c r="A72" s="69"/>
      <c r="B72" s="9" t="s">
        <v>85</v>
      </c>
      <c r="C72" s="23"/>
      <c r="D72" s="23">
        <v>13758</v>
      </c>
      <c r="E72" s="9">
        <v>9011</v>
      </c>
      <c r="F72" s="9">
        <v>44</v>
      </c>
      <c r="G72" s="12">
        <f t="shared" si="2"/>
        <v>3.1981392644279691</v>
      </c>
      <c r="H72" s="12">
        <f t="shared" si="15"/>
        <v>11055.876292531693</v>
      </c>
      <c r="I72" s="10">
        <f t="shared" si="16"/>
        <v>1620370</v>
      </c>
      <c r="J72" s="9">
        <f t="shared" si="17"/>
        <v>5349556</v>
      </c>
      <c r="K72" s="10">
        <f t="shared" si="4"/>
        <v>6969926</v>
      </c>
      <c r="L72" s="102"/>
      <c r="M72" s="9">
        <f t="shared" si="18"/>
        <v>9599271</v>
      </c>
      <c r="N72" s="9">
        <f t="shared" si="19"/>
        <v>1959833.1766468615</v>
      </c>
      <c r="O72" s="10">
        <f t="shared" si="7"/>
        <v>11559104.176646862</v>
      </c>
      <c r="P72" s="102"/>
      <c r="Q72" s="9">
        <f t="shared" si="20"/>
        <v>18529030.176646862</v>
      </c>
    </row>
    <row r="73" spans="1:17">
      <c r="A73" s="69"/>
      <c r="B73" s="9" t="s">
        <v>86</v>
      </c>
      <c r="C73" s="23"/>
      <c r="D73" s="23">
        <v>10592</v>
      </c>
      <c r="E73" s="9">
        <v>6938</v>
      </c>
      <c r="F73" s="9">
        <v>20</v>
      </c>
      <c r="G73" s="12">
        <f t="shared" si="2"/>
        <v>1.8882175226586104</v>
      </c>
      <c r="H73" s="12">
        <f t="shared" si="15"/>
        <v>14416.544783325138</v>
      </c>
      <c r="I73" s="10">
        <f t="shared" si="16"/>
        <v>1620370</v>
      </c>
      <c r="J73" s="9">
        <f t="shared" si="17"/>
        <v>4118879</v>
      </c>
      <c r="K73" s="10">
        <f t="shared" si="4"/>
        <v>5739249</v>
      </c>
      <c r="L73" s="102"/>
      <c r="M73" s="9">
        <f t="shared" si="18"/>
        <v>7390281</v>
      </c>
      <c r="N73" s="9">
        <f t="shared" si="19"/>
        <v>2555566.1090438934</v>
      </c>
      <c r="O73" s="10">
        <f t="shared" si="7"/>
        <v>9945847.1090438925</v>
      </c>
      <c r="P73" s="102"/>
      <c r="Q73" s="9">
        <f t="shared" si="20"/>
        <v>15685096.109043892</v>
      </c>
    </row>
    <row r="74" spans="1:17">
      <c r="A74" s="69"/>
      <c r="B74" s="9" t="s">
        <v>87</v>
      </c>
      <c r="C74" s="23"/>
      <c r="D74" s="23">
        <v>11867</v>
      </c>
      <c r="E74" s="9">
        <v>7773</v>
      </c>
      <c r="F74" s="9">
        <v>19</v>
      </c>
      <c r="G74" s="12">
        <f t="shared" si="2"/>
        <v>1.6010786213870396</v>
      </c>
      <c r="H74" s="12">
        <f t="shared" si="15"/>
        <v>19048.620108550578</v>
      </c>
      <c r="I74" s="10">
        <f t="shared" si="16"/>
        <v>1620370</v>
      </c>
      <c r="J74" s="9">
        <f t="shared" si="17"/>
        <v>4614593</v>
      </c>
      <c r="K74" s="10">
        <f t="shared" si="4"/>
        <v>6234963</v>
      </c>
      <c r="L74" s="102"/>
      <c r="M74" s="9">
        <f t="shared" si="18"/>
        <v>8279877</v>
      </c>
      <c r="N74" s="9">
        <f t="shared" si="19"/>
        <v>3376676.4994736793</v>
      </c>
      <c r="O74" s="10">
        <f t="shared" si="7"/>
        <v>11656553.49947368</v>
      </c>
      <c r="P74" s="102"/>
      <c r="Q74" s="9">
        <f t="shared" si="20"/>
        <v>17891516.49947368</v>
      </c>
    </row>
    <row r="75" spans="1:17">
      <c r="A75" s="69"/>
      <c r="B75" s="9" t="s">
        <v>88</v>
      </c>
      <c r="C75" s="22"/>
      <c r="D75" s="22">
        <v>6303</v>
      </c>
      <c r="E75" s="9">
        <v>4128</v>
      </c>
      <c r="F75" s="9">
        <v>17</v>
      </c>
      <c r="G75" s="12">
        <f t="shared" si="2"/>
        <v>2.6971283515786135</v>
      </c>
      <c r="H75" s="12">
        <f t="shared" si="15"/>
        <v>6005.9391772306017</v>
      </c>
      <c r="I75" s="10">
        <f t="shared" si="16"/>
        <v>1620370</v>
      </c>
      <c r="J75" s="9">
        <f t="shared" si="17"/>
        <v>2450668</v>
      </c>
      <c r="K75" s="10">
        <f t="shared" si="4"/>
        <v>4071038</v>
      </c>
      <c r="L75" s="93">
        <f>SUM(K75:K82)</f>
        <v>37163898</v>
      </c>
      <c r="M75" s="9">
        <f t="shared" si="18"/>
        <v>4397747</v>
      </c>
      <c r="N75" s="9">
        <f t="shared" si="19"/>
        <v>1064650.0146180924</v>
      </c>
      <c r="O75" s="10">
        <f t="shared" si="7"/>
        <v>5462397.0146180922</v>
      </c>
      <c r="P75" s="93">
        <f>SUM(O75:O82)</f>
        <v>68561882.509987801</v>
      </c>
      <c r="Q75" s="9">
        <f t="shared" si="20"/>
        <v>9533435.0146180913</v>
      </c>
    </row>
    <row r="76" spans="1:17">
      <c r="A76" s="69"/>
      <c r="B76" s="9" t="s">
        <v>89</v>
      </c>
      <c r="C76" s="23"/>
      <c r="D76" s="23">
        <v>5161</v>
      </c>
      <c r="E76" s="9">
        <v>3380</v>
      </c>
      <c r="F76" s="9">
        <v>4</v>
      </c>
      <c r="G76" s="12">
        <f t="shared" si="2"/>
        <v>0.77504359620228636</v>
      </c>
      <c r="H76" s="12">
        <f t="shared" si="15"/>
        <v>17113.662527575008</v>
      </c>
      <c r="I76" s="10">
        <f t="shared" si="16"/>
        <v>1620370</v>
      </c>
      <c r="J76" s="9">
        <f t="shared" si="17"/>
        <v>2006603</v>
      </c>
      <c r="K76" s="10">
        <f t="shared" si="4"/>
        <v>3626973</v>
      </c>
      <c r="L76" s="97"/>
      <c r="M76" s="9">
        <f t="shared" si="18"/>
        <v>3600947</v>
      </c>
      <c r="N76" s="9">
        <f t="shared" si="19"/>
        <v>3033673.9221780268</v>
      </c>
      <c r="O76" s="10">
        <f t="shared" si="7"/>
        <v>6634620.9221780263</v>
      </c>
      <c r="P76" s="97"/>
      <c r="Q76" s="9">
        <f t="shared" si="20"/>
        <v>10261593.922178026</v>
      </c>
    </row>
    <row r="77" spans="1:17">
      <c r="A77" s="69"/>
      <c r="B77" s="9" t="s">
        <v>90</v>
      </c>
      <c r="C77" s="23"/>
      <c r="D77" s="23">
        <v>5832</v>
      </c>
      <c r="E77" s="9">
        <v>3820</v>
      </c>
      <c r="F77" s="9">
        <v>7</v>
      </c>
      <c r="G77" s="12">
        <f t="shared" ref="G77:G144" si="21">F77/(C77+D77)*1000</f>
        <v>1.2002743484224967</v>
      </c>
      <c r="H77" s="12">
        <f t="shared" si="15"/>
        <v>12487.405868151558</v>
      </c>
      <c r="I77" s="10">
        <f t="shared" si="16"/>
        <v>1620370</v>
      </c>
      <c r="J77" s="9">
        <f t="shared" si="17"/>
        <v>2267817</v>
      </c>
      <c r="K77" s="10">
        <f t="shared" ref="K77:K144" si="22">J77+I77</f>
        <v>3888187</v>
      </c>
      <c r="L77" s="97"/>
      <c r="M77" s="9">
        <f t="shared" si="18"/>
        <v>4069120</v>
      </c>
      <c r="N77" s="9">
        <f t="shared" si="19"/>
        <v>2213594.9845232922</v>
      </c>
      <c r="O77" s="10">
        <f t="shared" ref="O77:O144" si="23">N77+M77</f>
        <v>6282714.9845232926</v>
      </c>
      <c r="P77" s="97"/>
      <c r="Q77" s="9">
        <f t="shared" si="20"/>
        <v>10170901.984523293</v>
      </c>
    </row>
    <row r="78" spans="1:17">
      <c r="A78" s="69"/>
      <c r="B78" s="9" t="s">
        <v>91</v>
      </c>
      <c r="C78" s="23"/>
      <c r="D78" s="23">
        <v>11095</v>
      </c>
      <c r="E78" s="9">
        <v>7267</v>
      </c>
      <c r="F78" s="9">
        <v>24</v>
      </c>
      <c r="G78" s="12">
        <f t="shared" si="21"/>
        <v>2.1631365479945921</v>
      </c>
      <c r="H78" s="12">
        <f t="shared" si="15"/>
        <v>13181.918077993992</v>
      </c>
      <c r="I78" s="10">
        <f t="shared" si="16"/>
        <v>1620370</v>
      </c>
      <c r="J78" s="9">
        <f t="shared" si="17"/>
        <v>4314197</v>
      </c>
      <c r="K78" s="10">
        <f t="shared" si="22"/>
        <v>5934567</v>
      </c>
      <c r="L78" s="97"/>
      <c r="M78" s="9">
        <f t="shared" si="18"/>
        <v>7741235</v>
      </c>
      <c r="N78" s="9">
        <f t="shared" si="19"/>
        <v>2336708.524727697</v>
      </c>
      <c r="O78" s="10">
        <f t="shared" si="23"/>
        <v>10077943.524727697</v>
      </c>
      <c r="P78" s="97"/>
      <c r="Q78" s="9">
        <f t="shared" si="20"/>
        <v>16012510.524727697</v>
      </c>
    </row>
    <row r="79" spans="1:17">
      <c r="A79" s="69"/>
      <c r="B79" s="9" t="s">
        <v>92</v>
      </c>
      <c r="C79" s="23"/>
      <c r="D79" s="23">
        <v>7058</v>
      </c>
      <c r="E79" s="9">
        <v>4623</v>
      </c>
      <c r="F79" s="9">
        <v>5</v>
      </c>
      <c r="G79" s="12">
        <f t="shared" si="21"/>
        <v>0.70841598186455079</v>
      </c>
      <c r="H79" s="12">
        <f t="shared" si="15"/>
        <v>25605.22170596043</v>
      </c>
      <c r="I79" s="10">
        <f t="shared" si="16"/>
        <v>1620370</v>
      </c>
      <c r="J79" s="9">
        <f t="shared" si="17"/>
        <v>2744534</v>
      </c>
      <c r="K79" s="10">
        <f t="shared" si="22"/>
        <v>4364904</v>
      </c>
      <c r="L79" s="97"/>
      <c r="M79" s="9">
        <f t="shared" si="18"/>
        <v>4924528</v>
      </c>
      <c r="N79" s="9">
        <f t="shared" si="19"/>
        <v>4538940.3487300044</v>
      </c>
      <c r="O79" s="10">
        <f t="shared" si="23"/>
        <v>9463468.3487300053</v>
      </c>
      <c r="P79" s="97"/>
      <c r="Q79" s="9">
        <f t="shared" si="20"/>
        <v>13828372.348730005</v>
      </c>
    </row>
    <row r="80" spans="1:17">
      <c r="A80" s="69"/>
      <c r="B80" s="9" t="s">
        <v>93</v>
      </c>
      <c r="C80" s="23"/>
      <c r="D80" s="23">
        <v>12763</v>
      </c>
      <c r="E80" s="9">
        <v>8360</v>
      </c>
      <c r="F80" s="9">
        <v>10</v>
      </c>
      <c r="G80" s="12">
        <f t="shared" si="21"/>
        <v>0.78351484760636214</v>
      </c>
      <c r="H80" s="12">
        <f t="shared" si="15"/>
        <v>41864.005167694711</v>
      </c>
      <c r="I80" s="10">
        <f t="shared" si="16"/>
        <v>1620370</v>
      </c>
      <c r="J80" s="9">
        <f t="shared" si="17"/>
        <v>4963077</v>
      </c>
      <c r="K80" s="10">
        <f t="shared" si="22"/>
        <v>6583447</v>
      </c>
      <c r="L80" s="97"/>
      <c r="M80" s="9">
        <f t="shared" si="18"/>
        <v>8905037</v>
      </c>
      <c r="N80" s="9">
        <f t="shared" si="19"/>
        <v>7421073.1075551733</v>
      </c>
      <c r="O80" s="10">
        <f t="shared" si="23"/>
        <v>16326110.107555173</v>
      </c>
      <c r="P80" s="97"/>
      <c r="Q80" s="9">
        <f t="shared" si="20"/>
        <v>22909557.107555173</v>
      </c>
    </row>
    <row r="81" spans="1:17">
      <c r="A81" s="69"/>
      <c r="B81" s="9" t="s">
        <v>94</v>
      </c>
      <c r="C81" s="23"/>
      <c r="D81" s="23">
        <v>6315</v>
      </c>
      <c r="E81" s="9">
        <v>4136</v>
      </c>
      <c r="F81" s="9">
        <v>8</v>
      </c>
      <c r="G81" s="12">
        <f t="shared" si="21"/>
        <v>1.2668250197941411</v>
      </c>
      <c r="H81" s="12">
        <f t="shared" si="15"/>
        <v>12811.263378338454</v>
      </c>
      <c r="I81" s="10">
        <f t="shared" si="16"/>
        <v>1620370</v>
      </c>
      <c r="J81" s="9">
        <f t="shared" si="17"/>
        <v>2455417</v>
      </c>
      <c r="K81" s="10">
        <f t="shared" si="22"/>
        <v>4075787</v>
      </c>
      <c r="L81" s="97"/>
      <c r="M81" s="9">
        <f t="shared" si="18"/>
        <v>4406120</v>
      </c>
      <c r="N81" s="9">
        <f t="shared" si="19"/>
        <v>2271003.9746545651</v>
      </c>
      <c r="O81" s="10">
        <f t="shared" si="23"/>
        <v>6677123.9746545646</v>
      </c>
      <c r="P81" s="97"/>
      <c r="Q81" s="9">
        <f t="shared" si="20"/>
        <v>10752910.974654565</v>
      </c>
    </row>
    <row r="82" spans="1:17">
      <c r="A82" s="69"/>
      <c r="B82" s="9" t="s">
        <v>95</v>
      </c>
      <c r="C82" s="23"/>
      <c r="D82" s="23">
        <v>7711</v>
      </c>
      <c r="E82" s="9">
        <v>5051</v>
      </c>
      <c r="F82" s="9">
        <v>12</v>
      </c>
      <c r="G82" s="12">
        <f t="shared" si="21"/>
        <v>1.5562183893139669</v>
      </c>
      <c r="H82" s="12">
        <f t="shared" si="15"/>
        <v>12734.309386752064</v>
      </c>
      <c r="I82" s="10">
        <f t="shared" si="16"/>
        <v>1620370</v>
      </c>
      <c r="J82" s="9">
        <f t="shared" si="17"/>
        <v>2998625</v>
      </c>
      <c r="K82" s="10">
        <f t="shared" si="22"/>
        <v>4618995</v>
      </c>
      <c r="L82" s="94"/>
      <c r="M82" s="9">
        <f t="shared" si="18"/>
        <v>5380141</v>
      </c>
      <c r="N82" s="9">
        <f t="shared" si="19"/>
        <v>2257362.6330009606</v>
      </c>
      <c r="O82" s="10">
        <f t="shared" si="23"/>
        <v>7637503.6330009606</v>
      </c>
      <c r="P82" s="94"/>
      <c r="Q82" s="9">
        <f t="shared" si="20"/>
        <v>12256498.633000961</v>
      </c>
    </row>
    <row r="83" spans="1:17">
      <c r="A83" s="69"/>
      <c r="B83" s="9" t="s">
        <v>96</v>
      </c>
      <c r="C83" s="22"/>
      <c r="D83" s="22">
        <v>15589</v>
      </c>
      <c r="E83" s="9">
        <v>10211</v>
      </c>
      <c r="F83" s="9">
        <v>41</v>
      </c>
      <c r="G83" s="12">
        <f t="shared" si="21"/>
        <v>2.6300596574507669</v>
      </c>
      <c r="H83" s="12">
        <f t="shared" si="15"/>
        <v>15233.086010408624</v>
      </c>
      <c r="I83" s="10">
        <f t="shared" si="16"/>
        <v>1620370</v>
      </c>
      <c r="J83" s="9">
        <f t="shared" si="17"/>
        <v>6061960</v>
      </c>
      <c r="K83" s="10">
        <f t="shared" si="22"/>
        <v>7682330</v>
      </c>
      <c r="L83" s="93">
        <f>SUM(K83:K86)</f>
        <v>18724133</v>
      </c>
      <c r="M83" s="9">
        <f t="shared" si="18"/>
        <v>10876802</v>
      </c>
      <c r="N83" s="9">
        <f t="shared" si="19"/>
        <v>2700311.269408898</v>
      </c>
      <c r="O83" s="10">
        <f t="shared" si="23"/>
        <v>13577113.269408898</v>
      </c>
      <c r="P83" s="93">
        <f>SUM(O83:O86)</f>
        <v>29671462.14320977</v>
      </c>
      <c r="Q83" s="9">
        <f t="shared" si="20"/>
        <v>21259443.269408897</v>
      </c>
    </row>
    <row r="84" spans="1:17">
      <c r="A84" s="69"/>
      <c r="B84" s="9" t="s">
        <v>97</v>
      </c>
      <c r="C84" s="23"/>
      <c r="D84" s="23">
        <v>4600</v>
      </c>
      <c r="E84" s="9">
        <v>3013</v>
      </c>
      <c r="F84" s="9">
        <v>3</v>
      </c>
      <c r="G84" s="12">
        <f t="shared" si="21"/>
        <v>0.65217391304347827</v>
      </c>
      <c r="H84" s="12">
        <f t="shared" si="15"/>
        <v>18127.154883987285</v>
      </c>
      <c r="I84" s="10">
        <f t="shared" si="16"/>
        <v>1620370</v>
      </c>
      <c r="J84" s="9">
        <f t="shared" si="17"/>
        <v>1788726</v>
      </c>
      <c r="K84" s="10">
        <f t="shared" si="22"/>
        <v>3409096</v>
      </c>
      <c r="L84" s="97"/>
      <c r="M84" s="9">
        <f t="shared" si="18"/>
        <v>3209525</v>
      </c>
      <c r="N84" s="9">
        <f t="shared" si="19"/>
        <v>3213331.8607999096</v>
      </c>
      <c r="O84" s="10">
        <f t="shared" si="23"/>
        <v>6422856.8607999096</v>
      </c>
      <c r="P84" s="97"/>
      <c r="Q84" s="9">
        <f t="shared" si="20"/>
        <v>9831952.8607999086</v>
      </c>
    </row>
    <row r="85" spans="1:17">
      <c r="A85" s="69"/>
      <c r="B85" s="9" t="s">
        <v>98</v>
      </c>
      <c r="C85" s="23"/>
      <c r="D85" s="23">
        <v>5908</v>
      </c>
      <c r="E85" s="9">
        <v>3870</v>
      </c>
      <c r="F85" s="9">
        <v>15</v>
      </c>
      <c r="G85" s="12">
        <f t="shared" si="21"/>
        <v>2.5389302640487474</v>
      </c>
      <c r="H85" s="12">
        <f t="shared" si="15"/>
        <v>5980.3272690979056</v>
      </c>
      <c r="I85" s="10">
        <f t="shared" si="16"/>
        <v>1620370</v>
      </c>
      <c r="J85" s="9">
        <f t="shared" si="17"/>
        <v>2297501</v>
      </c>
      <c r="K85" s="10">
        <f t="shared" si="22"/>
        <v>3917871</v>
      </c>
      <c r="L85" s="97"/>
      <c r="M85" s="9">
        <f t="shared" si="18"/>
        <v>4122146</v>
      </c>
      <c r="N85" s="9">
        <f t="shared" si="19"/>
        <v>1060109.8889919042</v>
      </c>
      <c r="O85" s="10">
        <f t="shared" si="23"/>
        <v>5182255.8889919044</v>
      </c>
      <c r="P85" s="97"/>
      <c r="Q85" s="9">
        <f t="shared" si="20"/>
        <v>9100126.8889919035</v>
      </c>
    </row>
    <row r="86" spans="1:17">
      <c r="A86" s="69"/>
      <c r="B86" s="9" t="s">
        <v>99</v>
      </c>
      <c r="C86" s="23"/>
      <c r="D86" s="23">
        <v>5383</v>
      </c>
      <c r="E86" s="9">
        <v>3528</v>
      </c>
      <c r="F86" s="9">
        <v>18</v>
      </c>
      <c r="G86" s="12">
        <f t="shared" si="21"/>
        <v>3.3438603009474273</v>
      </c>
      <c r="H86" s="12">
        <f t="shared" si="15"/>
        <v>4137.2473970394658</v>
      </c>
      <c r="I86" s="10">
        <f t="shared" si="16"/>
        <v>1620370</v>
      </c>
      <c r="J86" s="9">
        <f t="shared" si="17"/>
        <v>2094466</v>
      </c>
      <c r="K86" s="10">
        <f t="shared" si="22"/>
        <v>3714836</v>
      </c>
      <c r="L86" s="94"/>
      <c r="M86" s="9">
        <f t="shared" si="18"/>
        <v>3755842</v>
      </c>
      <c r="N86" s="9">
        <f t="shared" si="19"/>
        <v>733394.12400905997</v>
      </c>
      <c r="O86" s="10">
        <f t="shared" si="23"/>
        <v>4489236.1240090597</v>
      </c>
      <c r="P86" s="94"/>
      <c r="Q86" s="9">
        <f t="shared" si="20"/>
        <v>8204072.1240090597</v>
      </c>
    </row>
    <row r="87" spans="1:17">
      <c r="A87" s="69"/>
      <c r="B87" s="9" t="s">
        <v>100</v>
      </c>
      <c r="C87" s="22"/>
      <c r="D87" s="22">
        <v>4611</v>
      </c>
      <c r="E87" s="9">
        <v>3020</v>
      </c>
      <c r="F87" s="9">
        <v>13</v>
      </c>
      <c r="G87" s="12">
        <f t="shared" si="21"/>
        <v>2.8193450444589025</v>
      </c>
      <c r="H87" s="12">
        <f t="shared" si="15"/>
        <v>4203.2200684001546</v>
      </c>
      <c r="I87" s="10">
        <f t="shared" si="16"/>
        <v>1620370</v>
      </c>
      <c r="J87" s="9">
        <f t="shared" si="17"/>
        <v>1792882</v>
      </c>
      <c r="K87" s="10">
        <f t="shared" si="22"/>
        <v>3413252</v>
      </c>
      <c r="L87" s="93">
        <f>SUM(K87:K89)</f>
        <v>8245619</v>
      </c>
      <c r="M87" s="9">
        <f t="shared" si="18"/>
        <v>3217200</v>
      </c>
      <c r="N87" s="9">
        <f t="shared" si="19"/>
        <v>745088.84875666199</v>
      </c>
      <c r="O87" s="10">
        <f t="shared" si="23"/>
        <v>3962288.8487566621</v>
      </c>
      <c r="P87" s="93">
        <f>SUM(O87:O89)</f>
        <v>7573510.9443356339</v>
      </c>
      <c r="Q87" s="9">
        <f t="shared" si="20"/>
        <v>7375540.8487566616</v>
      </c>
    </row>
    <row r="88" spans="1:17">
      <c r="A88" s="69"/>
      <c r="B88" s="9" t="s">
        <v>101</v>
      </c>
      <c r="C88" s="23"/>
      <c r="D88" s="23">
        <v>1822</v>
      </c>
      <c r="E88" s="9">
        <v>1193</v>
      </c>
      <c r="F88" s="9">
        <v>9</v>
      </c>
      <c r="G88" s="12">
        <f t="shared" si="21"/>
        <v>4.9396267837541163</v>
      </c>
      <c r="H88" s="12">
        <f t="shared" si="15"/>
        <v>947.95882221005741</v>
      </c>
      <c r="I88" s="10">
        <f t="shared" si="16"/>
        <v>1620370</v>
      </c>
      <c r="J88" s="9">
        <f t="shared" si="17"/>
        <v>708247</v>
      </c>
      <c r="K88" s="10">
        <f t="shared" si="22"/>
        <v>2328617</v>
      </c>
      <c r="L88" s="97"/>
      <c r="M88" s="9">
        <f t="shared" si="18"/>
        <v>1271251</v>
      </c>
      <c r="N88" s="9">
        <f t="shared" si="19"/>
        <v>168041.05804958547</v>
      </c>
      <c r="O88" s="10">
        <f t="shared" si="23"/>
        <v>1439292.0580495854</v>
      </c>
      <c r="P88" s="97"/>
      <c r="Q88" s="9">
        <f t="shared" si="20"/>
        <v>3767909.0580495857</v>
      </c>
    </row>
    <row r="89" spans="1:17">
      <c r="A89" s="69"/>
      <c r="B89" s="9" t="s">
        <v>102</v>
      </c>
      <c r="C89" s="23"/>
      <c r="D89" s="23">
        <v>2271</v>
      </c>
      <c r="E89" s="9">
        <v>1488</v>
      </c>
      <c r="F89" s="9">
        <v>4</v>
      </c>
      <c r="G89" s="12">
        <f t="shared" si="21"/>
        <v>1.7613386173491854</v>
      </c>
      <c r="H89" s="12">
        <f t="shared" si="15"/>
        <v>3313.671968762746</v>
      </c>
      <c r="I89" s="10">
        <f t="shared" si="16"/>
        <v>1620370</v>
      </c>
      <c r="J89" s="9">
        <f t="shared" si="17"/>
        <v>883380</v>
      </c>
      <c r="K89" s="10">
        <f t="shared" si="22"/>
        <v>2503750</v>
      </c>
      <c r="L89" s="94"/>
      <c r="M89" s="9">
        <f t="shared" si="18"/>
        <v>1584528</v>
      </c>
      <c r="N89" s="9">
        <f t="shared" si="19"/>
        <v>587402.03752938611</v>
      </c>
      <c r="O89" s="10">
        <f t="shared" si="23"/>
        <v>2171930.0375293861</v>
      </c>
      <c r="P89" s="94"/>
      <c r="Q89" s="9">
        <f t="shared" si="20"/>
        <v>4675680.0375293866</v>
      </c>
    </row>
    <row r="90" spans="1:17">
      <c r="A90" s="69"/>
      <c r="B90" s="9" t="s">
        <v>103</v>
      </c>
      <c r="C90" s="22"/>
      <c r="D90" s="22">
        <v>11083</v>
      </c>
      <c r="E90" s="9">
        <v>7259</v>
      </c>
      <c r="F90" s="9">
        <v>36</v>
      </c>
      <c r="G90" s="12">
        <f t="shared" si="21"/>
        <v>3.2482179915185418</v>
      </c>
      <c r="H90" s="12">
        <f t="shared" si="15"/>
        <v>8768.9461395345716</v>
      </c>
      <c r="I90" s="10">
        <f t="shared" si="16"/>
        <v>1620370</v>
      </c>
      <c r="J90" s="9">
        <f t="shared" si="17"/>
        <v>4309447</v>
      </c>
      <c r="K90" s="10">
        <f t="shared" si="22"/>
        <v>5929817</v>
      </c>
      <c r="L90" s="93">
        <f>SUM(K90:K94)</f>
        <v>32618621</v>
      </c>
      <c r="M90" s="9">
        <f t="shared" si="18"/>
        <v>7732863</v>
      </c>
      <c r="N90" s="9">
        <f t="shared" si="19"/>
        <v>1554437.7590493022</v>
      </c>
      <c r="O90" s="10">
        <f t="shared" si="23"/>
        <v>9287300.759049302</v>
      </c>
      <c r="P90" s="93">
        <f>SUM(O90:O94)</f>
        <v>63248183.569068655</v>
      </c>
      <c r="Q90" s="9">
        <f t="shared" si="20"/>
        <v>15217117.759049302</v>
      </c>
    </row>
    <row r="91" spans="1:17">
      <c r="A91" s="69"/>
      <c r="B91" s="9" t="s">
        <v>104</v>
      </c>
      <c r="C91" s="23"/>
      <c r="D91" s="23">
        <v>8928</v>
      </c>
      <c r="E91" s="9">
        <v>5848</v>
      </c>
      <c r="F91" s="9">
        <v>39</v>
      </c>
      <c r="G91" s="12">
        <f t="shared" si="21"/>
        <v>4.368279569892473</v>
      </c>
      <c r="H91" s="12">
        <f t="shared" si="15"/>
        <v>5252.6564055701665</v>
      </c>
      <c r="I91" s="10">
        <f t="shared" si="16"/>
        <v>1620370</v>
      </c>
      <c r="J91" s="9">
        <f t="shared" si="17"/>
        <v>3471779</v>
      </c>
      <c r="K91" s="10">
        <f t="shared" si="22"/>
        <v>5092149</v>
      </c>
      <c r="L91" s="97"/>
      <c r="M91" s="9">
        <f t="shared" si="18"/>
        <v>6229270</v>
      </c>
      <c r="N91" s="9">
        <f t="shared" si="19"/>
        <v>931118.44025578897</v>
      </c>
      <c r="O91" s="10">
        <f t="shared" si="23"/>
        <v>7160388.4402557891</v>
      </c>
      <c r="P91" s="97"/>
      <c r="Q91" s="9">
        <f t="shared" si="20"/>
        <v>12252537.440255789</v>
      </c>
    </row>
    <row r="92" spans="1:17">
      <c r="A92" s="69"/>
      <c r="B92" s="9" t="s">
        <v>105</v>
      </c>
      <c r="C92" s="23"/>
      <c r="D92" s="23">
        <v>12931</v>
      </c>
      <c r="E92" s="9">
        <v>8470</v>
      </c>
      <c r="F92" s="9">
        <v>15</v>
      </c>
      <c r="G92" s="12">
        <f t="shared" si="21"/>
        <v>1.1600030933415821</v>
      </c>
      <c r="H92" s="12">
        <f t="shared" si="15"/>
        <v>28648.916473689802</v>
      </c>
      <c r="I92" s="10">
        <f t="shared" si="16"/>
        <v>1620370</v>
      </c>
      <c r="J92" s="9">
        <f t="shared" si="17"/>
        <v>5028381</v>
      </c>
      <c r="K92" s="10">
        <f t="shared" si="22"/>
        <v>6648751</v>
      </c>
      <c r="L92" s="97"/>
      <c r="M92" s="9">
        <f t="shared" si="18"/>
        <v>9022254</v>
      </c>
      <c r="N92" s="9">
        <f t="shared" si="19"/>
        <v>5078484.5537797632</v>
      </c>
      <c r="O92" s="10">
        <f t="shared" si="23"/>
        <v>14100738.553779762</v>
      </c>
      <c r="P92" s="97"/>
      <c r="Q92" s="9">
        <f t="shared" si="20"/>
        <v>20749489.553779762</v>
      </c>
    </row>
    <row r="93" spans="1:17">
      <c r="A93" s="69"/>
      <c r="B93" s="9" t="s">
        <v>106</v>
      </c>
      <c r="C93" s="23"/>
      <c r="D93" s="23">
        <v>9255</v>
      </c>
      <c r="E93" s="9">
        <v>6052</v>
      </c>
      <c r="F93" s="9">
        <v>9</v>
      </c>
      <c r="G93" s="12">
        <f t="shared" si="21"/>
        <v>0.97244732576985415</v>
      </c>
      <c r="H93" s="12">
        <f t="shared" si="15"/>
        <v>24459.387283661046</v>
      </c>
      <c r="I93" s="10">
        <f t="shared" si="16"/>
        <v>1620370</v>
      </c>
      <c r="J93" s="9">
        <f t="shared" si="17"/>
        <v>3592888</v>
      </c>
      <c r="K93" s="10">
        <f t="shared" si="22"/>
        <v>5213258</v>
      </c>
      <c r="L93" s="97"/>
      <c r="M93" s="9">
        <f t="shared" si="18"/>
        <v>6457425</v>
      </c>
      <c r="N93" s="9">
        <f t="shared" si="19"/>
        <v>4335822.6350049274</v>
      </c>
      <c r="O93" s="10">
        <f t="shared" si="23"/>
        <v>10793247.635004926</v>
      </c>
      <c r="P93" s="97"/>
      <c r="Q93" s="9">
        <f t="shared" si="20"/>
        <v>16006505.635004926</v>
      </c>
    </row>
    <row r="94" spans="1:17">
      <c r="A94" s="69"/>
      <c r="B94" s="9" t="s">
        <v>107</v>
      </c>
      <c r="C94" s="23"/>
      <c r="D94" s="23">
        <v>20867</v>
      </c>
      <c r="E94" s="9">
        <v>13668</v>
      </c>
      <c r="F94" s="9">
        <v>27</v>
      </c>
      <c r="G94" s="12">
        <f t="shared" si="21"/>
        <v>1.2939090429865339</v>
      </c>
      <c r="H94" s="12">
        <f t="shared" si="15"/>
        <v>41446.847657525635</v>
      </c>
      <c r="I94" s="10">
        <f t="shared" si="16"/>
        <v>1620370</v>
      </c>
      <c r="J94" s="9">
        <f t="shared" si="17"/>
        <v>8114276</v>
      </c>
      <c r="K94" s="10">
        <f t="shared" si="22"/>
        <v>9734646</v>
      </c>
      <c r="L94" s="94"/>
      <c r="M94" s="9">
        <f t="shared" si="18"/>
        <v>14559383</v>
      </c>
      <c r="N94" s="9">
        <f t="shared" si="19"/>
        <v>7347125.1809788765</v>
      </c>
      <c r="O94" s="10">
        <f t="shared" si="23"/>
        <v>21906508.180978876</v>
      </c>
      <c r="P94" s="94"/>
      <c r="Q94" s="9">
        <f t="shared" si="20"/>
        <v>31641154.180978876</v>
      </c>
    </row>
    <row r="95" spans="1:17" ht="37.5" customHeight="1">
      <c r="A95" s="114" t="s">
        <v>256</v>
      </c>
      <c r="B95" s="80" t="s">
        <v>6</v>
      </c>
      <c r="C95" s="74" t="s">
        <v>7</v>
      </c>
      <c r="D95" s="74"/>
      <c r="E95" s="80" t="s">
        <v>8</v>
      </c>
      <c r="F95" s="80" t="s">
        <v>9</v>
      </c>
      <c r="G95" s="80" t="s">
        <v>10</v>
      </c>
      <c r="H95" s="83" t="s">
        <v>11</v>
      </c>
      <c r="I95" s="75" t="s">
        <v>12</v>
      </c>
      <c r="J95" s="77"/>
      <c r="K95" s="82" t="s">
        <v>13</v>
      </c>
      <c r="L95" s="98" t="s">
        <v>260</v>
      </c>
      <c r="M95" s="75" t="s">
        <v>14</v>
      </c>
      <c r="N95" s="77"/>
      <c r="O95" s="82" t="s">
        <v>15</v>
      </c>
      <c r="P95" s="98" t="s">
        <v>261</v>
      </c>
      <c r="Q95" s="80" t="s">
        <v>16</v>
      </c>
    </row>
    <row r="96" spans="1:17" ht="56.25" customHeight="1">
      <c r="A96" s="115"/>
      <c r="B96" s="81"/>
      <c r="C96" s="3" t="s">
        <v>17</v>
      </c>
      <c r="D96" s="3" t="s">
        <v>18</v>
      </c>
      <c r="E96" s="81"/>
      <c r="F96" s="81"/>
      <c r="G96" s="81"/>
      <c r="H96" s="84"/>
      <c r="I96" s="3" t="s">
        <v>19</v>
      </c>
      <c r="J96" s="3" t="s">
        <v>20</v>
      </c>
      <c r="K96" s="82"/>
      <c r="L96" s="99"/>
      <c r="M96" s="3" t="s">
        <v>21</v>
      </c>
      <c r="N96" s="3" t="s">
        <v>22</v>
      </c>
      <c r="O96" s="82"/>
      <c r="P96" s="99"/>
      <c r="Q96" s="81"/>
    </row>
    <row r="97" spans="1:17">
      <c r="A97" s="69" t="s">
        <v>108</v>
      </c>
      <c r="B97" s="10" t="s">
        <v>109</v>
      </c>
      <c r="C97" s="22">
        <v>34227</v>
      </c>
      <c r="D97" s="22"/>
      <c r="E97" s="10">
        <v>26081</v>
      </c>
      <c r="F97" s="10">
        <v>112</v>
      </c>
      <c r="G97" s="11">
        <f t="shared" si="21"/>
        <v>3.2722704297776608</v>
      </c>
      <c r="H97" s="11">
        <f t="shared" ref="H97:H125" si="24">G$238/G97*(C97+D97)</f>
        <v>26881.585728010923</v>
      </c>
      <c r="I97" s="10">
        <f t="shared" ref="I97:I125" si="25">ROUNDDOWN(E$3*I$7/M$2,0)</f>
        <v>1620370</v>
      </c>
      <c r="J97" s="10">
        <f t="shared" ref="J97:J125" si="26">ROUNDDOWN(E$3*J$7/M$3*(E97),0)</f>
        <v>15483497</v>
      </c>
      <c r="K97" s="10">
        <f t="shared" si="22"/>
        <v>17103867</v>
      </c>
      <c r="L97" s="93">
        <f>SUM(K97:K103)</f>
        <v>50624518</v>
      </c>
      <c r="M97" s="10">
        <f t="shared" ref="M97:M125" si="27">ROUNDDOWN(E$3*M$7/P$3*(C97+D97),0)</f>
        <v>23880962</v>
      </c>
      <c r="N97" s="10">
        <f t="shared" ref="N97:N125" si="28">E$3*N$7*H97/H$238</f>
        <v>4765196.5485739494</v>
      </c>
      <c r="O97" s="10">
        <f t="shared" si="23"/>
        <v>28646158.548573948</v>
      </c>
      <c r="P97" s="93">
        <f>SUM(O97:O103)</f>
        <v>77537578.839335054</v>
      </c>
      <c r="Q97" s="10">
        <f t="shared" ref="Q97:Q125" si="29">O97+K97</f>
        <v>45750025.548573948</v>
      </c>
    </row>
    <row r="98" spans="1:17">
      <c r="A98" s="69"/>
      <c r="B98" s="9" t="s">
        <v>110</v>
      </c>
      <c r="C98" s="23"/>
      <c r="D98" s="23">
        <v>14908</v>
      </c>
      <c r="E98" s="9">
        <v>11360</v>
      </c>
      <c r="F98" s="9">
        <v>18</v>
      </c>
      <c r="G98" s="12">
        <f t="shared" si="21"/>
        <v>1.2074054199087738</v>
      </c>
      <c r="H98" s="12">
        <f t="shared" si="24"/>
        <v>31732.296232327284</v>
      </c>
      <c r="I98" s="10">
        <f t="shared" si="25"/>
        <v>1620370</v>
      </c>
      <c r="J98" s="9">
        <f t="shared" si="26"/>
        <v>6744086</v>
      </c>
      <c r="K98" s="10">
        <f t="shared" si="22"/>
        <v>8364456</v>
      </c>
      <c r="L98" s="97"/>
      <c r="M98" s="9">
        <f t="shared" si="27"/>
        <v>10401653</v>
      </c>
      <c r="N98" s="9">
        <f t="shared" si="28"/>
        <v>5625063.5663598105</v>
      </c>
      <c r="O98" s="10">
        <f t="shared" si="23"/>
        <v>16026716.566359811</v>
      </c>
      <c r="P98" s="97"/>
      <c r="Q98" s="9">
        <f t="shared" si="29"/>
        <v>24391172.566359811</v>
      </c>
    </row>
    <row r="99" spans="1:17">
      <c r="A99" s="69"/>
      <c r="B99" s="9" t="s">
        <v>111</v>
      </c>
      <c r="C99" s="23"/>
      <c r="D99" s="23">
        <v>7059</v>
      </c>
      <c r="E99" s="9">
        <v>5379</v>
      </c>
      <c r="F99" s="9">
        <v>23</v>
      </c>
      <c r="G99" s="12">
        <f t="shared" si="21"/>
        <v>3.2582518770364071</v>
      </c>
      <c r="H99" s="12">
        <f t="shared" si="24"/>
        <v>5567.9299737550446</v>
      </c>
      <c r="I99" s="10">
        <f t="shared" si="25"/>
        <v>1620370</v>
      </c>
      <c r="J99" s="9">
        <f t="shared" si="26"/>
        <v>3193348</v>
      </c>
      <c r="K99" s="10">
        <f t="shared" si="22"/>
        <v>4813718</v>
      </c>
      <c r="L99" s="97"/>
      <c r="M99" s="9">
        <f t="shared" si="27"/>
        <v>4925226</v>
      </c>
      <c r="N99" s="9">
        <f t="shared" si="28"/>
        <v>987005.78760843107</v>
      </c>
      <c r="O99" s="10">
        <f t="shared" si="23"/>
        <v>5912231.7876084307</v>
      </c>
      <c r="P99" s="97"/>
      <c r="Q99" s="9">
        <f t="shared" si="29"/>
        <v>10725949.78760843</v>
      </c>
    </row>
    <row r="100" spans="1:17">
      <c r="A100" s="69"/>
      <c r="B100" s="9" t="s">
        <v>112</v>
      </c>
      <c r="C100" s="23"/>
      <c r="D100" s="23">
        <v>8024</v>
      </c>
      <c r="E100" s="9">
        <v>6114</v>
      </c>
      <c r="F100" s="9">
        <v>16</v>
      </c>
      <c r="G100" s="12">
        <f t="shared" si="21"/>
        <v>1.9940179461615153</v>
      </c>
      <c r="H100" s="12">
        <f t="shared" si="24"/>
        <v>10341.822849348866</v>
      </c>
      <c r="I100" s="10">
        <f t="shared" si="25"/>
        <v>1620370</v>
      </c>
      <c r="J100" s="9">
        <f t="shared" si="26"/>
        <v>3629696</v>
      </c>
      <c r="K100" s="10">
        <f t="shared" si="22"/>
        <v>5250066</v>
      </c>
      <c r="L100" s="97"/>
      <c r="M100" s="9">
        <f t="shared" si="27"/>
        <v>5598528</v>
      </c>
      <c r="N100" s="9">
        <f t="shared" si="28"/>
        <v>1833255.6362673666</v>
      </c>
      <c r="O100" s="10">
        <f t="shared" si="23"/>
        <v>7431783.6362673668</v>
      </c>
      <c r="P100" s="97"/>
      <c r="Q100" s="9">
        <f t="shared" si="29"/>
        <v>12681849.636267368</v>
      </c>
    </row>
    <row r="101" spans="1:17">
      <c r="A101" s="69"/>
      <c r="B101" s="9" t="s">
        <v>113</v>
      </c>
      <c r="C101" s="23"/>
      <c r="D101" s="23">
        <v>4902</v>
      </c>
      <c r="E101" s="9">
        <v>3735</v>
      </c>
      <c r="F101" s="9">
        <v>8</v>
      </c>
      <c r="G101" s="12">
        <f t="shared" si="21"/>
        <v>1.6319869441044472</v>
      </c>
      <c r="H101" s="12">
        <f t="shared" si="24"/>
        <v>7719.5478528275125</v>
      </c>
      <c r="I101" s="10">
        <f t="shared" si="25"/>
        <v>1620370</v>
      </c>
      <c r="J101" s="9">
        <f t="shared" si="26"/>
        <v>2217356</v>
      </c>
      <c r="K101" s="10">
        <f t="shared" si="22"/>
        <v>3837726</v>
      </c>
      <c r="L101" s="97"/>
      <c r="M101" s="9">
        <f t="shared" si="27"/>
        <v>3420237</v>
      </c>
      <c r="N101" s="9">
        <f t="shared" si="28"/>
        <v>1368414.9126111465</v>
      </c>
      <c r="O101" s="10">
        <f t="shared" si="23"/>
        <v>4788651.9126111465</v>
      </c>
      <c r="P101" s="97"/>
      <c r="Q101" s="9">
        <f t="shared" si="29"/>
        <v>8626377.9126111455</v>
      </c>
    </row>
    <row r="102" spans="1:17">
      <c r="A102" s="69"/>
      <c r="B102" s="9" t="s">
        <v>114</v>
      </c>
      <c r="C102" s="23"/>
      <c r="D102" s="23">
        <v>11532</v>
      </c>
      <c r="E102" s="9">
        <v>8787</v>
      </c>
      <c r="F102" s="9">
        <v>45</v>
      </c>
      <c r="G102" s="12">
        <f t="shared" si="21"/>
        <v>3.9021852237252861</v>
      </c>
      <c r="H102" s="12">
        <f t="shared" si="24"/>
        <v>7595.0736660634357</v>
      </c>
      <c r="I102" s="10">
        <f t="shared" si="25"/>
        <v>1620370</v>
      </c>
      <c r="J102" s="9">
        <f t="shared" si="26"/>
        <v>5216574</v>
      </c>
      <c r="K102" s="10">
        <f t="shared" si="22"/>
        <v>6836944</v>
      </c>
      <c r="L102" s="97"/>
      <c r="M102" s="9">
        <f t="shared" si="27"/>
        <v>8046140</v>
      </c>
      <c r="N102" s="9">
        <f t="shared" si="28"/>
        <v>1346349.846541154</v>
      </c>
      <c r="O102" s="10">
        <f t="shared" si="23"/>
        <v>9392489.8465411533</v>
      </c>
      <c r="P102" s="97"/>
      <c r="Q102" s="9">
        <f t="shared" si="29"/>
        <v>16229433.846541153</v>
      </c>
    </row>
    <row r="103" spans="1:17">
      <c r="A103" s="69"/>
      <c r="B103" s="9" t="s">
        <v>115</v>
      </c>
      <c r="C103" s="23"/>
      <c r="D103" s="23">
        <v>6184</v>
      </c>
      <c r="E103" s="9">
        <v>4712</v>
      </c>
      <c r="F103" s="9">
        <v>17</v>
      </c>
      <c r="G103" s="12">
        <f t="shared" si="21"/>
        <v>2.7490297542043987</v>
      </c>
      <c r="H103" s="12">
        <f t="shared" si="24"/>
        <v>5781.2969539903688</v>
      </c>
      <c r="I103" s="10">
        <f t="shared" si="25"/>
        <v>1620370</v>
      </c>
      <c r="J103" s="9">
        <f t="shared" si="26"/>
        <v>2797371</v>
      </c>
      <c r="K103" s="10">
        <f t="shared" si="22"/>
        <v>4417741</v>
      </c>
      <c r="L103" s="94"/>
      <c r="M103" s="9">
        <f t="shared" si="27"/>
        <v>4314718</v>
      </c>
      <c r="N103" s="9">
        <f t="shared" si="28"/>
        <v>1024828.5413731973</v>
      </c>
      <c r="O103" s="10">
        <f t="shared" si="23"/>
        <v>5339546.541373197</v>
      </c>
      <c r="P103" s="94"/>
      <c r="Q103" s="9">
        <f t="shared" si="29"/>
        <v>9757287.541373197</v>
      </c>
    </row>
    <row r="104" spans="1:17">
      <c r="A104" s="69"/>
      <c r="B104" s="9" t="s">
        <v>116</v>
      </c>
      <c r="C104" s="22"/>
      <c r="D104" s="22">
        <v>8899</v>
      </c>
      <c r="E104" s="9">
        <v>6781</v>
      </c>
      <c r="F104" s="9">
        <v>23</v>
      </c>
      <c r="G104" s="12">
        <f t="shared" si="21"/>
        <v>2.5845600629284191</v>
      </c>
      <c r="H104" s="12">
        <f t="shared" si="24"/>
        <v>8848.9107409233129</v>
      </c>
      <c r="I104" s="10">
        <f t="shared" si="25"/>
        <v>1620370</v>
      </c>
      <c r="J104" s="9">
        <f t="shared" si="26"/>
        <v>4025673</v>
      </c>
      <c r="K104" s="10">
        <f t="shared" si="22"/>
        <v>5646043</v>
      </c>
      <c r="L104" s="93">
        <f>SUM(K104:K112)</f>
        <v>49785557</v>
      </c>
      <c r="M104" s="9">
        <f t="shared" si="27"/>
        <v>6209036</v>
      </c>
      <c r="N104" s="9">
        <f t="shared" si="28"/>
        <v>1568612.7800618708</v>
      </c>
      <c r="O104" s="10">
        <f t="shared" si="23"/>
        <v>7777648.7800618708</v>
      </c>
      <c r="P104" s="93">
        <f>SUM(O104:O112)</f>
        <v>86375911.122952044</v>
      </c>
      <c r="Q104" s="9">
        <f t="shared" si="29"/>
        <v>13423691.780061871</v>
      </c>
    </row>
    <row r="105" spans="1:17">
      <c r="A105" s="69"/>
      <c r="B105" s="9" t="s">
        <v>117</v>
      </c>
      <c r="C105" s="23"/>
      <c r="D105" s="23">
        <v>8744</v>
      </c>
      <c r="E105" s="9">
        <v>6663</v>
      </c>
      <c r="F105" s="9">
        <v>10</v>
      </c>
      <c r="G105" s="12">
        <f t="shared" si="21"/>
        <v>1.1436413540713632</v>
      </c>
      <c r="H105" s="12">
        <f t="shared" si="24"/>
        <v>19649.682378828456</v>
      </c>
      <c r="I105" s="10">
        <f t="shared" si="25"/>
        <v>1620370</v>
      </c>
      <c r="J105" s="9">
        <f t="shared" si="26"/>
        <v>3955620</v>
      </c>
      <c r="K105" s="10">
        <f t="shared" si="22"/>
        <v>5575990</v>
      </c>
      <c r="L105" s="97"/>
      <c r="M105" s="9">
        <f t="shared" si="27"/>
        <v>6100889</v>
      </c>
      <c r="N105" s="9">
        <f t="shared" si="28"/>
        <v>3483224.5240130825</v>
      </c>
      <c r="O105" s="10">
        <f t="shared" si="23"/>
        <v>9584113.5240130834</v>
      </c>
      <c r="P105" s="97"/>
      <c r="Q105" s="9">
        <f t="shared" si="29"/>
        <v>15160103.524013083</v>
      </c>
    </row>
    <row r="106" spans="1:17">
      <c r="A106" s="69"/>
      <c r="B106" s="9" t="s">
        <v>118</v>
      </c>
      <c r="C106" s="23"/>
      <c r="D106" s="23">
        <v>8294</v>
      </c>
      <c r="E106" s="9">
        <v>6320</v>
      </c>
      <c r="F106" s="9">
        <v>8</v>
      </c>
      <c r="G106" s="12">
        <f t="shared" si="21"/>
        <v>0.96455268869061972</v>
      </c>
      <c r="H106" s="12">
        <f t="shared" si="24"/>
        <v>22099.035111809098</v>
      </c>
      <c r="I106" s="10">
        <f t="shared" si="25"/>
        <v>1620370</v>
      </c>
      <c r="J106" s="9">
        <f t="shared" si="26"/>
        <v>3751991</v>
      </c>
      <c r="K106" s="10">
        <f t="shared" si="22"/>
        <v>5372361</v>
      </c>
      <c r="L106" s="97"/>
      <c r="M106" s="9">
        <f t="shared" si="27"/>
        <v>5786913</v>
      </c>
      <c r="N106" s="9">
        <f t="shared" si="28"/>
        <v>3917411.9751379443</v>
      </c>
      <c r="O106" s="10">
        <f t="shared" si="23"/>
        <v>9704324.9751379453</v>
      </c>
      <c r="P106" s="97"/>
      <c r="Q106" s="9">
        <f t="shared" si="29"/>
        <v>15076685.975137945</v>
      </c>
    </row>
    <row r="107" spans="1:17">
      <c r="A107" s="69"/>
      <c r="B107" s="9" t="s">
        <v>119</v>
      </c>
      <c r="C107" s="23"/>
      <c r="D107" s="23">
        <v>6420</v>
      </c>
      <c r="E107" s="9">
        <v>4892</v>
      </c>
      <c r="F107" s="9">
        <v>10</v>
      </c>
      <c r="G107" s="12">
        <f t="shared" si="21"/>
        <v>1.557632398753894</v>
      </c>
      <c r="H107" s="12">
        <f t="shared" si="24"/>
        <v>10592.666350099815</v>
      </c>
      <c r="I107" s="10">
        <f t="shared" si="25"/>
        <v>1620370</v>
      </c>
      <c r="J107" s="9">
        <f t="shared" si="26"/>
        <v>2904231</v>
      </c>
      <c r="K107" s="10">
        <f t="shared" si="22"/>
        <v>4524601</v>
      </c>
      <c r="L107" s="97"/>
      <c r="M107" s="9">
        <f t="shared" si="27"/>
        <v>4479381</v>
      </c>
      <c r="N107" s="9">
        <f t="shared" si="28"/>
        <v>1877721.7104084129</v>
      </c>
      <c r="O107" s="10">
        <f t="shared" si="23"/>
        <v>6357102.7104084129</v>
      </c>
      <c r="P107" s="97"/>
      <c r="Q107" s="9">
        <f t="shared" si="29"/>
        <v>10881703.710408412</v>
      </c>
    </row>
    <row r="108" spans="1:17">
      <c r="A108" s="69"/>
      <c r="B108" s="9" t="s">
        <v>120</v>
      </c>
      <c r="C108" s="23"/>
      <c r="D108" s="23">
        <v>10220</v>
      </c>
      <c r="E108" s="9">
        <v>7788</v>
      </c>
      <c r="F108" s="9">
        <v>8</v>
      </c>
      <c r="G108" s="12">
        <f t="shared" si="21"/>
        <v>0.78277886497064586</v>
      </c>
      <c r="H108" s="12">
        <f t="shared" si="24"/>
        <v>33554.211794387833</v>
      </c>
      <c r="I108" s="10">
        <f t="shared" si="25"/>
        <v>1620370</v>
      </c>
      <c r="J108" s="9">
        <f t="shared" si="26"/>
        <v>4623498</v>
      </c>
      <c r="K108" s="10">
        <f t="shared" si="22"/>
        <v>6243868</v>
      </c>
      <c r="L108" s="97"/>
      <c r="M108" s="9">
        <f t="shared" si="27"/>
        <v>7130728</v>
      </c>
      <c r="N108" s="9">
        <f t="shared" si="28"/>
        <v>5948027.6145363878</v>
      </c>
      <c r="O108" s="10">
        <f t="shared" si="23"/>
        <v>13078755.614536388</v>
      </c>
      <c r="P108" s="97"/>
      <c r="Q108" s="9">
        <f t="shared" si="29"/>
        <v>19322623.61453639</v>
      </c>
    </row>
    <row r="109" spans="1:17">
      <c r="A109" s="69"/>
      <c r="B109" s="9" t="s">
        <v>121</v>
      </c>
      <c r="C109" s="23"/>
      <c r="D109" s="23">
        <v>15700</v>
      </c>
      <c r="E109" s="9">
        <v>11963</v>
      </c>
      <c r="F109" s="9">
        <v>13</v>
      </c>
      <c r="G109" s="12">
        <f t="shared" si="21"/>
        <v>0.82802547770700641</v>
      </c>
      <c r="H109" s="12">
        <f t="shared" si="24"/>
        <v>48729.414068860257</v>
      </c>
      <c r="I109" s="10">
        <f t="shared" si="25"/>
        <v>1620370</v>
      </c>
      <c r="J109" s="9">
        <f t="shared" si="26"/>
        <v>7102069</v>
      </c>
      <c r="K109" s="10">
        <f t="shared" si="22"/>
        <v>8722439</v>
      </c>
      <c r="L109" s="97"/>
      <c r="M109" s="9">
        <f t="shared" si="27"/>
        <v>10954249</v>
      </c>
      <c r="N109" s="9">
        <f t="shared" si="28"/>
        <v>8638078.0540414024</v>
      </c>
      <c r="O109" s="10">
        <f t="shared" si="23"/>
        <v>19592327.054041401</v>
      </c>
      <c r="P109" s="97"/>
      <c r="Q109" s="9">
        <f t="shared" si="29"/>
        <v>28314766.054041401</v>
      </c>
    </row>
    <row r="110" spans="1:17">
      <c r="A110" s="69"/>
      <c r="B110" s="9" t="s">
        <v>122</v>
      </c>
      <c r="C110" s="23"/>
      <c r="D110" s="23">
        <v>6174</v>
      </c>
      <c r="E110" s="9">
        <v>4705</v>
      </c>
      <c r="F110" s="9">
        <v>6</v>
      </c>
      <c r="G110" s="12">
        <f t="shared" si="21"/>
        <v>0.97181729834791053</v>
      </c>
      <c r="H110" s="12">
        <f t="shared" si="24"/>
        <v>16327.407678699796</v>
      </c>
      <c r="I110" s="10">
        <f t="shared" si="25"/>
        <v>1620370</v>
      </c>
      <c r="J110" s="9">
        <f t="shared" si="26"/>
        <v>2793215</v>
      </c>
      <c r="K110" s="10">
        <f t="shared" si="22"/>
        <v>4413585</v>
      </c>
      <c r="L110" s="97"/>
      <c r="M110" s="9">
        <f t="shared" si="27"/>
        <v>4307741</v>
      </c>
      <c r="N110" s="9">
        <f t="shared" si="28"/>
        <v>2894297.5129859294</v>
      </c>
      <c r="O110" s="10">
        <f t="shared" si="23"/>
        <v>7202038.5129859298</v>
      </c>
      <c r="P110" s="97"/>
      <c r="Q110" s="9">
        <f t="shared" si="29"/>
        <v>11615623.51298593</v>
      </c>
    </row>
    <row r="111" spans="1:17">
      <c r="A111" s="69"/>
      <c r="B111" s="9" t="s">
        <v>123</v>
      </c>
      <c r="C111" s="23"/>
      <c r="D111" s="23">
        <v>6622</v>
      </c>
      <c r="E111" s="9">
        <v>5046</v>
      </c>
      <c r="F111" s="9">
        <v>7</v>
      </c>
      <c r="G111" s="12">
        <f t="shared" si="21"/>
        <v>1.0570824524312896</v>
      </c>
      <c r="H111" s="12">
        <f t="shared" si="24"/>
        <v>16099.617190138264</v>
      </c>
      <c r="I111" s="10">
        <f t="shared" si="25"/>
        <v>1620370</v>
      </c>
      <c r="J111" s="9">
        <f t="shared" si="26"/>
        <v>2995656</v>
      </c>
      <c r="K111" s="10">
        <f t="shared" si="22"/>
        <v>4616026</v>
      </c>
      <c r="L111" s="97"/>
      <c r="M111" s="9">
        <f t="shared" si="27"/>
        <v>4620321</v>
      </c>
      <c r="N111" s="9">
        <f t="shared" si="28"/>
        <v>2853917.9587113345</v>
      </c>
      <c r="O111" s="10">
        <f t="shared" si="23"/>
        <v>7474238.9587113345</v>
      </c>
      <c r="P111" s="97"/>
      <c r="Q111" s="9">
        <f t="shared" si="29"/>
        <v>12090264.958711334</v>
      </c>
    </row>
    <row r="112" spans="1:17">
      <c r="A112" s="69"/>
      <c r="B112" s="9" t="s">
        <v>124</v>
      </c>
      <c r="C112" s="23"/>
      <c r="D112" s="23">
        <v>6743</v>
      </c>
      <c r="E112" s="9">
        <v>5138</v>
      </c>
      <c r="F112" s="9">
        <v>23</v>
      </c>
      <c r="G112" s="12">
        <f t="shared" si="21"/>
        <v>3.4109446833753525</v>
      </c>
      <c r="H112" s="12">
        <f t="shared" si="24"/>
        <v>5080.5849829193094</v>
      </c>
      <c r="I112" s="10">
        <f t="shared" si="25"/>
        <v>1620370</v>
      </c>
      <c r="J112" s="9">
        <f t="shared" si="26"/>
        <v>3050274</v>
      </c>
      <c r="K112" s="10">
        <f t="shared" si="22"/>
        <v>4670644</v>
      </c>
      <c r="L112" s="94"/>
      <c r="M112" s="9">
        <f t="shared" si="27"/>
        <v>4704745</v>
      </c>
      <c r="N112" s="9">
        <f t="shared" si="28"/>
        <v>900615.9930556718</v>
      </c>
      <c r="O112" s="10">
        <f t="shared" si="23"/>
        <v>5605360.9930556715</v>
      </c>
      <c r="P112" s="94"/>
      <c r="Q112" s="9">
        <f t="shared" si="29"/>
        <v>10276004.993055671</v>
      </c>
    </row>
    <row r="113" spans="1:17">
      <c r="A113" s="69"/>
      <c r="B113" s="9" t="s">
        <v>125</v>
      </c>
      <c r="C113" s="22"/>
      <c r="D113" s="22">
        <v>11367</v>
      </c>
      <c r="E113" s="9">
        <v>8662</v>
      </c>
      <c r="F113" s="9">
        <v>20</v>
      </c>
      <c r="G113" s="12">
        <f t="shared" si="21"/>
        <v>1.759479194158529</v>
      </c>
      <c r="H113" s="12">
        <f t="shared" si="24"/>
        <v>16603.397338326638</v>
      </c>
      <c r="I113" s="10">
        <f t="shared" si="25"/>
        <v>1620370</v>
      </c>
      <c r="J113" s="9">
        <f t="shared" si="26"/>
        <v>5142366</v>
      </c>
      <c r="K113" s="10">
        <f t="shared" si="22"/>
        <v>6762736</v>
      </c>
      <c r="L113" s="93">
        <f>SUM(K113:K120)</f>
        <v>33547264</v>
      </c>
      <c r="M113" s="9">
        <f t="shared" si="27"/>
        <v>7931016</v>
      </c>
      <c r="N113" s="9">
        <f t="shared" si="28"/>
        <v>2943221.1511523165</v>
      </c>
      <c r="O113" s="10">
        <f t="shared" si="23"/>
        <v>10874237.151152316</v>
      </c>
      <c r="P113" s="93">
        <f>SUM(O113:O120)</f>
        <v>49661423.439969853</v>
      </c>
      <c r="Q113" s="9">
        <f t="shared" si="29"/>
        <v>17636973.151152316</v>
      </c>
    </row>
    <row r="114" spans="1:17">
      <c r="A114" s="69"/>
      <c r="B114" s="9" t="s">
        <v>126</v>
      </c>
      <c r="C114" s="23"/>
      <c r="D114" s="23">
        <v>3318</v>
      </c>
      <c r="E114" s="9">
        <v>2528</v>
      </c>
      <c r="F114" s="9">
        <v>4</v>
      </c>
      <c r="G114" s="12">
        <f t="shared" si="21"/>
        <v>1.2055455093429777</v>
      </c>
      <c r="H114" s="12">
        <f t="shared" si="24"/>
        <v>7073.3965932781775</v>
      </c>
      <c r="I114" s="10">
        <f t="shared" si="25"/>
        <v>1620370</v>
      </c>
      <c r="J114" s="9">
        <f t="shared" si="26"/>
        <v>1500796</v>
      </c>
      <c r="K114" s="10">
        <f t="shared" si="22"/>
        <v>3121166</v>
      </c>
      <c r="L114" s="97"/>
      <c r="M114" s="9">
        <f t="shared" si="27"/>
        <v>2315044</v>
      </c>
      <c r="N114" s="9">
        <f t="shared" si="28"/>
        <v>1253874.1342874626</v>
      </c>
      <c r="O114" s="10">
        <f t="shared" si="23"/>
        <v>3568918.1342874626</v>
      </c>
      <c r="P114" s="97"/>
      <c r="Q114" s="9">
        <f t="shared" si="29"/>
        <v>6690084.1342874626</v>
      </c>
    </row>
    <row r="115" spans="1:17">
      <c r="A115" s="69"/>
      <c r="B115" s="9" t="s">
        <v>127</v>
      </c>
      <c r="C115" s="23"/>
      <c r="D115" s="23">
        <v>5199</v>
      </c>
      <c r="E115" s="9">
        <v>3962</v>
      </c>
      <c r="F115" s="9">
        <v>6</v>
      </c>
      <c r="G115" s="12">
        <f t="shared" si="21"/>
        <v>1.154068090017311</v>
      </c>
      <c r="H115" s="12">
        <f t="shared" si="24"/>
        <v>11577.735439021209</v>
      </c>
      <c r="I115" s="10">
        <f t="shared" si="25"/>
        <v>1620370</v>
      </c>
      <c r="J115" s="9">
        <f t="shared" si="26"/>
        <v>2352119</v>
      </c>
      <c r="K115" s="10">
        <f t="shared" si="22"/>
        <v>3972489</v>
      </c>
      <c r="L115" s="97"/>
      <c r="M115" s="9">
        <f t="shared" si="27"/>
        <v>3627461</v>
      </c>
      <c r="N115" s="9">
        <f t="shared" si="28"/>
        <v>2052341.1644142035</v>
      </c>
      <c r="O115" s="10">
        <f t="shared" si="23"/>
        <v>5679802.1644142037</v>
      </c>
      <c r="P115" s="97"/>
      <c r="Q115" s="9">
        <f t="shared" si="29"/>
        <v>9652291.1644142047</v>
      </c>
    </row>
    <row r="116" spans="1:17">
      <c r="A116" s="69"/>
      <c r="B116" s="9" t="s">
        <v>128</v>
      </c>
      <c r="C116" s="23"/>
      <c r="D116" s="23">
        <v>2366</v>
      </c>
      <c r="E116" s="9">
        <v>1803</v>
      </c>
      <c r="F116" s="9">
        <v>1</v>
      </c>
      <c r="G116" s="12">
        <f t="shared" si="21"/>
        <v>0.42265426880811496</v>
      </c>
      <c r="H116" s="12">
        <f t="shared" si="24"/>
        <v>14386.816934652068</v>
      </c>
      <c r="I116" s="10">
        <f t="shared" si="25"/>
        <v>1620370</v>
      </c>
      <c r="J116" s="9">
        <f t="shared" si="26"/>
        <v>1070386</v>
      </c>
      <c r="K116" s="10">
        <f t="shared" si="22"/>
        <v>2690756</v>
      </c>
      <c r="L116" s="97"/>
      <c r="M116" s="9">
        <f t="shared" si="27"/>
        <v>1650812</v>
      </c>
      <c r="N116" s="9">
        <f t="shared" si="28"/>
        <v>2550296.3662792081</v>
      </c>
      <c r="O116" s="10">
        <f t="shared" si="23"/>
        <v>4201108.3662792081</v>
      </c>
      <c r="P116" s="97"/>
      <c r="Q116" s="9">
        <f t="shared" si="29"/>
        <v>6891864.3662792081</v>
      </c>
    </row>
    <row r="117" spans="1:17">
      <c r="A117" s="69"/>
      <c r="B117" s="9" t="s">
        <v>129</v>
      </c>
      <c r="C117" s="23"/>
      <c r="D117" s="23">
        <v>2319</v>
      </c>
      <c r="E117" s="9">
        <v>1767</v>
      </c>
      <c r="F117" s="9">
        <v>2</v>
      </c>
      <c r="G117" s="12">
        <f t="shared" si="21"/>
        <v>0.86244070720137989</v>
      </c>
      <c r="H117" s="12">
        <f t="shared" si="24"/>
        <v>6910.4565153166131</v>
      </c>
      <c r="I117" s="10">
        <f t="shared" si="25"/>
        <v>1620370</v>
      </c>
      <c r="J117" s="9">
        <f t="shared" si="26"/>
        <v>1049014</v>
      </c>
      <c r="K117" s="10">
        <f t="shared" si="22"/>
        <v>2669384</v>
      </c>
      <c r="L117" s="97"/>
      <c r="M117" s="9">
        <f t="shared" si="27"/>
        <v>1618019</v>
      </c>
      <c r="N117" s="9">
        <f t="shared" si="28"/>
        <v>1224990.36586015</v>
      </c>
      <c r="O117" s="10">
        <f t="shared" si="23"/>
        <v>2843009.3658601502</v>
      </c>
      <c r="P117" s="97"/>
      <c r="Q117" s="9">
        <f t="shared" si="29"/>
        <v>5512393.3658601502</v>
      </c>
    </row>
    <row r="118" spans="1:17">
      <c r="A118" s="69"/>
      <c r="B118" s="9" t="s">
        <v>130</v>
      </c>
      <c r="C118" s="23"/>
      <c r="D118" s="23">
        <v>6094</v>
      </c>
      <c r="E118" s="9">
        <v>4644</v>
      </c>
      <c r="F118" s="9">
        <v>8</v>
      </c>
      <c r="G118" s="12">
        <f t="shared" si="21"/>
        <v>1.3127666557269444</v>
      </c>
      <c r="H118" s="12">
        <f t="shared" si="24"/>
        <v>11930.266624643813</v>
      </c>
      <c r="I118" s="10">
        <f t="shared" si="25"/>
        <v>1620370</v>
      </c>
      <c r="J118" s="9">
        <f t="shared" si="26"/>
        <v>2757001</v>
      </c>
      <c r="K118" s="10">
        <f t="shared" si="22"/>
        <v>4377371</v>
      </c>
      <c r="L118" s="97"/>
      <c r="M118" s="9">
        <f t="shared" si="27"/>
        <v>4251923</v>
      </c>
      <c r="N118" s="9">
        <f t="shared" si="28"/>
        <v>2114833.0280263661</v>
      </c>
      <c r="O118" s="10">
        <f t="shared" si="23"/>
        <v>6366756.0280263666</v>
      </c>
      <c r="P118" s="97"/>
      <c r="Q118" s="9">
        <f t="shared" si="29"/>
        <v>10744127.028026367</v>
      </c>
    </row>
    <row r="119" spans="1:17">
      <c r="A119" s="69"/>
      <c r="B119" s="9" t="s">
        <v>131</v>
      </c>
      <c r="C119" s="23"/>
      <c r="D119" s="23">
        <v>6005</v>
      </c>
      <c r="E119" s="9">
        <v>4576</v>
      </c>
      <c r="F119" s="9">
        <v>9</v>
      </c>
      <c r="G119" s="12">
        <f t="shared" si="21"/>
        <v>1.4987510407993339</v>
      </c>
      <c r="H119" s="12">
        <f t="shared" si="24"/>
        <v>10297.190584364424</v>
      </c>
      <c r="I119" s="10">
        <f t="shared" si="25"/>
        <v>1620370</v>
      </c>
      <c r="J119" s="9">
        <f t="shared" si="26"/>
        <v>2716632</v>
      </c>
      <c r="K119" s="10">
        <f t="shared" si="22"/>
        <v>4337002</v>
      </c>
      <c r="L119" s="97"/>
      <c r="M119" s="9">
        <f t="shared" si="27"/>
        <v>4189826</v>
      </c>
      <c r="N119" s="9">
        <f t="shared" si="28"/>
        <v>1825343.8442618344</v>
      </c>
      <c r="O119" s="10">
        <f t="shared" si="23"/>
        <v>6015169.8442618344</v>
      </c>
      <c r="P119" s="97"/>
      <c r="Q119" s="9">
        <f t="shared" si="29"/>
        <v>10352171.844261834</v>
      </c>
    </row>
    <row r="120" spans="1:17">
      <c r="A120" s="69"/>
      <c r="B120" s="9" t="s">
        <v>132</v>
      </c>
      <c r="C120" s="23"/>
      <c r="D120" s="23">
        <v>8833</v>
      </c>
      <c r="E120" s="9">
        <v>6731</v>
      </c>
      <c r="F120" s="9">
        <v>9</v>
      </c>
      <c r="G120" s="12">
        <f t="shared" si="21"/>
        <v>1.0189063738254274</v>
      </c>
      <c r="H120" s="12">
        <f t="shared" si="24"/>
        <v>22279.692284881286</v>
      </c>
      <c r="I120" s="10">
        <f t="shared" si="25"/>
        <v>1620370</v>
      </c>
      <c r="J120" s="9">
        <f t="shared" si="26"/>
        <v>3995990</v>
      </c>
      <c r="K120" s="10">
        <f t="shared" si="22"/>
        <v>5616360</v>
      </c>
      <c r="L120" s="94"/>
      <c r="M120" s="9">
        <f t="shared" si="27"/>
        <v>6162986</v>
      </c>
      <c r="N120" s="9">
        <f t="shared" si="28"/>
        <v>3949436.3856883119</v>
      </c>
      <c r="O120" s="10">
        <f t="shared" si="23"/>
        <v>10112422.385688312</v>
      </c>
      <c r="P120" s="94"/>
      <c r="Q120" s="9">
        <f t="shared" si="29"/>
        <v>15728782.385688312</v>
      </c>
    </row>
    <row r="121" spans="1:17">
      <c r="A121" s="69"/>
      <c r="B121" s="9" t="s">
        <v>133</v>
      </c>
      <c r="C121" s="22"/>
      <c r="D121" s="22">
        <v>4895</v>
      </c>
      <c r="E121" s="9">
        <v>3730</v>
      </c>
      <c r="F121" s="9">
        <v>18</v>
      </c>
      <c r="G121" s="12">
        <f t="shared" si="21"/>
        <v>3.6772216547497445</v>
      </c>
      <c r="H121" s="12">
        <f t="shared" si="24"/>
        <v>3421.1185519383384</v>
      </c>
      <c r="I121" s="10">
        <f t="shared" si="25"/>
        <v>1620370</v>
      </c>
      <c r="J121" s="9">
        <f t="shared" si="26"/>
        <v>2214387</v>
      </c>
      <c r="K121" s="10">
        <f t="shared" si="22"/>
        <v>3834757</v>
      </c>
      <c r="L121" s="93">
        <f>SUM(K121:K125)</f>
        <v>22830197</v>
      </c>
      <c r="M121" s="9">
        <f t="shared" si="27"/>
        <v>3415353</v>
      </c>
      <c r="N121" s="9">
        <f t="shared" si="28"/>
        <v>606448.68501829833</v>
      </c>
      <c r="O121" s="10">
        <f t="shared" si="23"/>
        <v>4021801.6850182982</v>
      </c>
      <c r="P121" s="93">
        <f>SUM(O121:O125)</f>
        <v>30351364.928229213</v>
      </c>
      <c r="Q121" s="9">
        <f t="shared" si="29"/>
        <v>7856558.6850182982</v>
      </c>
    </row>
    <row r="122" spans="1:17">
      <c r="A122" s="69"/>
      <c r="B122" s="9" t="s">
        <v>134</v>
      </c>
      <c r="C122" s="23"/>
      <c r="D122" s="23">
        <v>5415</v>
      </c>
      <c r="E122" s="9">
        <v>4126</v>
      </c>
      <c r="F122" s="9">
        <v>8</v>
      </c>
      <c r="G122" s="12">
        <f t="shared" si="21"/>
        <v>1.4773776546629731</v>
      </c>
      <c r="H122" s="12">
        <f t="shared" si="24"/>
        <v>9419.8106235489868</v>
      </c>
      <c r="I122" s="10">
        <f t="shared" si="25"/>
        <v>1620370</v>
      </c>
      <c r="J122" s="9">
        <f t="shared" si="26"/>
        <v>2449480</v>
      </c>
      <c r="K122" s="10">
        <f t="shared" si="22"/>
        <v>4069850</v>
      </c>
      <c r="L122" s="97"/>
      <c r="M122" s="9">
        <f t="shared" si="27"/>
        <v>3778169</v>
      </c>
      <c r="N122" s="9">
        <f t="shared" si="28"/>
        <v>1669814.0327630606</v>
      </c>
      <c r="O122" s="10">
        <f t="shared" si="23"/>
        <v>5447983.0327630602</v>
      </c>
      <c r="P122" s="97"/>
      <c r="Q122" s="9">
        <f t="shared" si="29"/>
        <v>9517833.0327630602</v>
      </c>
    </row>
    <row r="123" spans="1:17">
      <c r="A123" s="69"/>
      <c r="B123" s="9" t="s">
        <v>135</v>
      </c>
      <c r="C123" s="23"/>
      <c r="D123" s="23">
        <v>7677</v>
      </c>
      <c r="E123" s="9">
        <v>5850</v>
      </c>
      <c r="F123" s="9">
        <v>12</v>
      </c>
      <c r="G123" s="12">
        <f t="shared" si="21"/>
        <v>1.5631105900742479</v>
      </c>
      <c r="H123" s="12">
        <f t="shared" si="24"/>
        <v>12622.258554780617</v>
      </c>
      <c r="I123" s="10">
        <f t="shared" si="25"/>
        <v>1620370</v>
      </c>
      <c r="J123" s="9">
        <f t="shared" si="26"/>
        <v>3472967</v>
      </c>
      <c r="K123" s="10">
        <f t="shared" si="22"/>
        <v>5093337</v>
      </c>
      <c r="L123" s="97"/>
      <c r="M123" s="9">
        <f t="shared" si="27"/>
        <v>5356418</v>
      </c>
      <c r="N123" s="9">
        <f t="shared" si="28"/>
        <v>2237499.807824736</v>
      </c>
      <c r="O123" s="10">
        <f t="shared" si="23"/>
        <v>7593917.8078247365</v>
      </c>
      <c r="P123" s="97"/>
      <c r="Q123" s="9">
        <f t="shared" si="29"/>
        <v>12687254.807824736</v>
      </c>
    </row>
    <row r="124" spans="1:17">
      <c r="A124" s="69"/>
      <c r="B124" s="9" t="s">
        <v>136</v>
      </c>
      <c r="C124" s="23"/>
      <c r="D124" s="23">
        <v>5515</v>
      </c>
      <c r="E124" s="9">
        <v>4202</v>
      </c>
      <c r="F124" s="9">
        <v>12</v>
      </c>
      <c r="G124" s="12">
        <f t="shared" si="21"/>
        <v>2.1758839528558478</v>
      </c>
      <c r="H124" s="12">
        <f t="shared" si="24"/>
        <v>6513.959054895111</v>
      </c>
      <c r="I124" s="10">
        <f t="shared" si="25"/>
        <v>1620370</v>
      </c>
      <c r="J124" s="9">
        <f t="shared" si="26"/>
        <v>2494599</v>
      </c>
      <c r="K124" s="10">
        <f t="shared" si="22"/>
        <v>4114969</v>
      </c>
      <c r="L124" s="97"/>
      <c r="M124" s="9">
        <f t="shared" si="27"/>
        <v>3847941</v>
      </c>
      <c r="N124" s="9">
        <f t="shared" si="28"/>
        <v>1154704.7677917997</v>
      </c>
      <c r="O124" s="10">
        <f t="shared" si="23"/>
        <v>5002645.7677918002</v>
      </c>
      <c r="P124" s="97"/>
      <c r="Q124" s="9">
        <f t="shared" si="29"/>
        <v>9117614.7677918002</v>
      </c>
    </row>
    <row r="125" spans="1:17">
      <c r="A125" s="69"/>
      <c r="B125" s="9" t="s">
        <v>137</v>
      </c>
      <c r="C125" s="23"/>
      <c r="D125" s="23">
        <v>9056</v>
      </c>
      <c r="E125" s="9">
        <v>6901</v>
      </c>
      <c r="F125" s="9">
        <v>19</v>
      </c>
      <c r="G125" s="12">
        <f t="shared" si="21"/>
        <v>2.0980565371024738</v>
      </c>
      <c r="H125" s="12">
        <f t="shared" si="24"/>
        <v>11093.139223587792</v>
      </c>
      <c r="I125" s="10">
        <f t="shared" si="25"/>
        <v>1620370</v>
      </c>
      <c r="J125" s="9">
        <f t="shared" si="26"/>
        <v>4096914</v>
      </c>
      <c r="K125" s="10">
        <f t="shared" si="22"/>
        <v>5717284</v>
      </c>
      <c r="L125" s="94"/>
      <c r="M125" s="9">
        <f t="shared" si="27"/>
        <v>6318578</v>
      </c>
      <c r="N125" s="9">
        <f t="shared" si="28"/>
        <v>1966438.6348313182</v>
      </c>
      <c r="O125" s="10">
        <f t="shared" si="23"/>
        <v>8285016.6348313186</v>
      </c>
      <c r="P125" s="94"/>
      <c r="Q125" s="9">
        <f t="shared" si="29"/>
        <v>14002300.634831319</v>
      </c>
    </row>
    <row r="126" spans="1:17" ht="28.5" customHeight="1">
      <c r="A126" s="114" t="s">
        <v>256</v>
      </c>
      <c r="B126" s="80" t="s">
        <v>6</v>
      </c>
      <c r="C126" s="74" t="s">
        <v>7</v>
      </c>
      <c r="D126" s="74"/>
      <c r="E126" s="80" t="s">
        <v>8</v>
      </c>
      <c r="F126" s="80" t="s">
        <v>9</v>
      </c>
      <c r="G126" s="80" t="s">
        <v>10</v>
      </c>
      <c r="H126" s="83" t="s">
        <v>11</v>
      </c>
      <c r="I126" s="75" t="s">
        <v>12</v>
      </c>
      <c r="J126" s="77"/>
      <c r="K126" s="82" t="s">
        <v>13</v>
      </c>
      <c r="L126" s="98" t="s">
        <v>260</v>
      </c>
      <c r="M126" s="75" t="s">
        <v>14</v>
      </c>
      <c r="N126" s="77"/>
      <c r="O126" s="82" t="s">
        <v>15</v>
      </c>
      <c r="P126" s="98" t="s">
        <v>261</v>
      </c>
      <c r="Q126" s="80" t="s">
        <v>16</v>
      </c>
    </row>
    <row r="127" spans="1:17" ht="56.25" customHeight="1">
      <c r="A127" s="115"/>
      <c r="B127" s="81"/>
      <c r="C127" s="3" t="s">
        <v>17</v>
      </c>
      <c r="D127" s="3" t="s">
        <v>18</v>
      </c>
      <c r="E127" s="81"/>
      <c r="F127" s="81"/>
      <c r="G127" s="81"/>
      <c r="H127" s="84"/>
      <c r="I127" s="3" t="s">
        <v>19</v>
      </c>
      <c r="J127" s="3" t="s">
        <v>20</v>
      </c>
      <c r="K127" s="82"/>
      <c r="L127" s="99"/>
      <c r="M127" s="3" t="s">
        <v>21</v>
      </c>
      <c r="N127" s="3" t="s">
        <v>22</v>
      </c>
      <c r="O127" s="82"/>
      <c r="P127" s="99"/>
      <c r="Q127" s="81"/>
    </row>
    <row r="128" spans="1:17">
      <c r="A128" s="69" t="s">
        <v>138</v>
      </c>
      <c r="B128" s="10" t="s">
        <v>139</v>
      </c>
      <c r="C128" s="22">
        <v>12898</v>
      </c>
      <c r="D128" s="22"/>
      <c r="E128" s="10">
        <v>7287</v>
      </c>
      <c r="F128" s="10">
        <v>43</v>
      </c>
      <c r="G128" s="11">
        <f t="shared" si="21"/>
        <v>3.3338502093347806</v>
      </c>
      <c r="H128" s="11">
        <f t="shared" ref="H128:H148" si="30">G$238/G128*(C128+D128)</f>
        <v>9942.8646268549601</v>
      </c>
      <c r="I128" s="10">
        <f t="shared" ref="I128:I148" si="31">ROUNDDOWN(E$3*I$7/M$2,0)</f>
        <v>1620370</v>
      </c>
      <c r="J128" s="10">
        <f t="shared" ref="J128:J148" si="32">ROUNDDOWN(E$3*J$7/M$3*(E128),0)</f>
        <v>4326070</v>
      </c>
      <c r="K128" s="10">
        <f t="shared" si="22"/>
        <v>5946440</v>
      </c>
      <c r="L128" s="93">
        <f>SUM(K128:K133)</f>
        <v>31948019</v>
      </c>
      <c r="M128" s="10">
        <f t="shared" ref="M128:M148" si="33">ROUNDDOWN(E$3*M$7/P$3*(C128+D128),0)</f>
        <v>8999230</v>
      </c>
      <c r="N128" s="10">
        <f t="shared" ref="N128:N148" si="34">E$3*N$7*H128/H$238</f>
        <v>1762533.8282576487</v>
      </c>
      <c r="O128" s="10">
        <f t="shared" si="23"/>
        <v>10761763.828257648</v>
      </c>
      <c r="P128" s="93">
        <f>SUM(O128:O133)</f>
        <v>59255446.994763881</v>
      </c>
      <c r="Q128" s="10">
        <f t="shared" ref="Q128:Q148" si="35">O128+K128</f>
        <v>16708203.828257648</v>
      </c>
    </row>
    <row r="129" spans="1:17">
      <c r="A129" s="69"/>
      <c r="B129" s="9" t="s">
        <v>140</v>
      </c>
      <c r="C129" s="23"/>
      <c r="D129" s="23">
        <v>20488</v>
      </c>
      <c r="E129" s="9">
        <v>11576</v>
      </c>
      <c r="F129" s="9">
        <v>52</v>
      </c>
      <c r="G129" s="12">
        <f t="shared" si="21"/>
        <v>2.5380710659898473</v>
      </c>
      <c r="H129" s="12">
        <f t="shared" si="30"/>
        <v>20745.840001371529</v>
      </c>
      <c r="I129" s="10">
        <f t="shared" si="31"/>
        <v>1620370</v>
      </c>
      <c r="J129" s="9">
        <f t="shared" si="32"/>
        <v>6872319</v>
      </c>
      <c r="K129" s="10">
        <f t="shared" si="22"/>
        <v>8492689</v>
      </c>
      <c r="L129" s="97"/>
      <c r="M129" s="9">
        <f t="shared" si="33"/>
        <v>14294947</v>
      </c>
      <c r="N129" s="9">
        <f t="shared" si="34"/>
        <v>3677536.2202234892</v>
      </c>
      <c r="O129" s="10">
        <f t="shared" si="23"/>
        <v>17972483.22022349</v>
      </c>
      <c r="P129" s="97"/>
      <c r="Q129" s="9">
        <f t="shared" si="35"/>
        <v>26465172.22022349</v>
      </c>
    </row>
    <row r="130" spans="1:17">
      <c r="A130" s="69"/>
      <c r="B130" s="9" t="s">
        <v>141</v>
      </c>
      <c r="C130" s="23"/>
      <c r="D130" s="23">
        <v>9964</v>
      </c>
      <c r="E130" s="9">
        <v>5630</v>
      </c>
      <c r="F130" s="9">
        <v>13</v>
      </c>
      <c r="G130" s="12">
        <f t="shared" si="21"/>
        <v>1.3046969088719391</v>
      </c>
      <c r="H130" s="12">
        <f t="shared" si="30"/>
        <v>19627.244034553445</v>
      </c>
      <c r="I130" s="10">
        <f t="shared" si="31"/>
        <v>1620370</v>
      </c>
      <c r="J130" s="9">
        <f t="shared" si="32"/>
        <v>3342359</v>
      </c>
      <c r="K130" s="10">
        <f t="shared" si="22"/>
        <v>4962729</v>
      </c>
      <c r="L130" s="97"/>
      <c r="M130" s="9">
        <f t="shared" si="33"/>
        <v>6952111</v>
      </c>
      <c r="N130" s="9">
        <f t="shared" si="34"/>
        <v>3479246.9639920015</v>
      </c>
      <c r="O130" s="10">
        <f t="shared" si="23"/>
        <v>10431357.963992001</v>
      </c>
      <c r="P130" s="97"/>
      <c r="Q130" s="9">
        <f t="shared" si="35"/>
        <v>15394086.963992001</v>
      </c>
    </row>
    <row r="131" spans="1:17">
      <c r="A131" s="69"/>
      <c r="B131" s="9" t="s">
        <v>142</v>
      </c>
      <c r="C131" s="23"/>
      <c r="D131" s="23">
        <v>2896</v>
      </c>
      <c r="E131" s="9">
        <v>1636</v>
      </c>
      <c r="F131" s="9">
        <v>4</v>
      </c>
      <c r="G131" s="12">
        <f t="shared" si="21"/>
        <v>1.3812154696132597</v>
      </c>
      <c r="H131" s="12">
        <f t="shared" si="30"/>
        <v>5388.5555038576103</v>
      </c>
      <c r="I131" s="10">
        <f t="shared" si="31"/>
        <v>1620370</v>
      </c>
      <c r="J131" s="9">
        <f t="shared" si="32"/>
        <v>971243</v>
      </c>
      <c r="K131" s="10">
        <f t="shared" si="22"/>
        <v>2591613</v>
      </c>
      <c r="L131" s="97"/>
      <c r="M131" s="9">
        <f t="shared" si="33"/>
        <v>2020605</v>
      </c>
      <c r="N131" s="9">
        <f t="shared" si="34"/>
        <v>955208.75697541772</v>
      </c>
      <c r="O131" s="10">
        <f t="shared" si="23"/>
        <v>2975813.756975418</v>
      </c>
      <c r="P131" s="97"/>
      <c r="Q131" s="9">
        <f t="shared" si="35"/>
        <v>5567426.756975418</v>
      </c>
    </row>
    <row r="132" spans="1:17">
      <c r="A132" s="69"/>
      <c r="B132" s="9" t="s">
        <v>143</v>
      </c>
      <c r="C132" s="23"/>
      <c r="D132" s="23">
        <v>10828</v>
      </c>
      <c r="E132" s="9">
        <v>6118</v>
      </c>
      <c r="F132" s="9">
        <v>32</v>
      </c>
      <c r="G132" s="12">
        <f t="shared" si="21"/>
        <v>2.9553010712966383</v>
      </c>
      <c r="H132" s="12">
        <f t="shared" si="30"/>
        <v>9416.3317903689513</v>
      </c>
      <c r="I132" s="10">
        <f t="shared" si="31"/>
        <v>1620370</v>
      </c>
      <c r="J132" s="9">
        <f t="shared" si="32"/>
        <v>3632070</v>
      </c>
      <c r="K132" s="10">
        <f t="shared" si="22"/>
        <v>5252440</v>
      </c>
      <c r="L132" s="97"/>
      <c r="M132" s="9">
        <f t="shared" si="33"/>
        <v>7554943</v>
      </c>
      <c r="N132" s="9">
        <f t="shared" si="34"/>
        <v>1669197.3532252426</v>
      </c>
      <c r="O132" s="10">
        <f t="shared" si="23"/>
        <v>9224140.3532252423</v>
      </c>
      <c r="P132" s="97"/>
      <c r="Q132" s="9">
        <f t="shared" si="35"/>
        <v>14476580.353225242</v>
      </c>
    </row>
    <row r="133" spans="1:17">
      <c r="A133" s="69"/>
      <c r="B133" s="9" t="s">
        <v>144</v>
      </c>
      <c r="C133" s="23"/>
      <c r="D133" s="23">
        <v>9188</v>
      </c>
      <c r="E133" s="9">
        <v>5191</v>
      </c>
      <c r="F133" s="9">
        <v>26</v>
      </c>
      <c r="G133" s="12">
        <f t="shared" si="21"/>
        <v>2.8297779712668696</v>
      </c>
      <c r="H133" s="12">
        <f t="shared" si="30"/>
        <v>8344.568074156261</v>
      </c>
      <c r="I133" s="10">
        <f t="shared" si="31"/>
        <v>1620370</v>
      </c>
      <c r="J133" s="9">
        <f t="shared" si="32"/>
        <v>3081738</v>
      </c>
      <c r="K133" s="10">
        <f t="shared" si="22"/>
        <v>4702108</v>
      </c>
      <c r="L133" s="94"/>
      <c r="M133" s="9">
        <f t="shared" si="33"/>
        <v>6410678</v>
      </c>
      <c r="N133" s="9">
        <f t="shared" si="34"/>
        <v>1479209.8720900884</v>
      </c>
      <c r="O133" s="10">
        <f t="shared" si="23"/>
        <v>7889887.8720900882</v>
      </c>
      <c r="P133" s="94"/>
      <c r="Q133" s="9">
        <f t="shared" si="35"/>
        <v>12591995.872090088</v>
      </c>
    </row>
    <row r="134" spans="1:17">
      <c r="A134" s="69"/>
      <c r="B134" s="9" t="s">
        <v>145</v>
      </c>
      <c r="C134" s="22"/>
      <c r="D134" s="22">
        <v>11802</v>
      </c>
      <c r="E134" s="9">
        <v>6688</v>
      </c>
      <c r="F134" s="9">
        <v>31</v>
      </c>
      <c r="G134" s="12">
        <f t="shared" si="21"/>
        <v>2.626673445178783</v>
      </c>
      <c r="H134" s="12">
        <f t="shared" si="30"/>
        <v>11547.414721624185</v>
      </c>
      <c r="I134" s="10">
        <f t="shared" si="31"/>
        <v>1620370</v>
      </c>
      <c r="J134" s="9">
        <f t="shared" si="32"/>
        <v>3970462</v>
      </c>
      <c r="K134" s="10">
        <f t="shared" si="22"/>
        <v>5590832</v>
      </c>
      <c r="L134" s="93">
        <f>SUM(K134:K136)</f>
        <v>16167546</v>
      </c>
      <c r="M134" s="9">
        <f t="shared" si="33"/>
        <v>8234525</v>
      </c>
      <c r="N134" s="9">
        <f t="shared" si="34"/>
        <v>2046966.3260637992</v>
      </c>
      <c r="O134" s="10">
        <f t="shared" si="23"/>
        <v>10281491.326063799</v>
      </c>
      <c r="P134" s="93">
        <f>SUM(O134:O136)</f>
        <v>29313248.43920828</v>
      </c>
      <c r="Q134" s="9">
        <f t="shared" si="35"/>
        <v>15872323.326063799</v>
      </c>
    </row>
    <row r="135" spans="1:17">
      <c r="A135" s="69"/>
      <c r="B135" s="9" t="s">
        <v>146</v>
      </c>
      <c r="C135" s="23"/>
      <c r="D135" s="23">
        <v>13722</v>
      </c>
      <c r="E135" s="9">
        <v>7753</v>
      </c>
      <c r="F135" s="9">
        <v>41</v>
      </c>
      <c r="G135" s="12">
        <f t="shared" si="21"/>
        <v>2.9879026380994027</v>
      </c>
      <c r="H135" s="12">
        <f t="shared" si="30"/>
        <v>11802.831582885119</v>
      </c>
      <c r="I135" s="10">
        <f t="shared" si="31"/>
        <v>1620370</v>
      </c>
      <c r="J135" s="9">
        <f t="shared" si="32"/>
        <v>4602720</v>
      </c>
      <c r="K135" s="10">
        <f t="shared" si="22"/>
        <v>6223090</v>
      </c>
      <c r="L135" s="97"/>
      <c r="M135" s="9">
        <f t="shared" si="33"/>
        <v>9574153</v>
      </c>
      <c r="N135" s="9">
        <f t="shared" si="34"/>
        <v>2092243.1024431016</v>
      </c>
      <c r="O135" s="10">
        <f t="shared" si="23"/>
        <v>11666396.102443101</v>
      </c>
      <c r="P135" s="97"/>
      <c r="Q135" s="9">
        <f t="shared" si="35"/>
        <v>17889486.102443099</v>
      </c>
    </row>
    <row r="136" spans="1:17">
      <c r="A136" s="69"/>
      <c r="B136" s="9" t="s">
        <v>147</v>
      </c>
      <c r="C136" s="23"/>
      <c r="D136" s="23">
        <v>8148</v>
      </c>
      <c r="E136" s="9">
        <v>4604</v>
      </c>
      <c r="F136" s="9">
        <v>18</v>
      </c>
      <c r="G136" s="12">
        <f t="shared" si="21"/>
        <v>2.2091310751104567</v>
      </c>
      <c r="H136" s="12">
        <f t="shared" si="30"/>
        <v>9479.049090587956</v>
      </c>
      <c r="I136" s="10">
        <f t="shared" si="31"/>
        <v>1620370</v>
      </c>
      <c r="J136" s="9">
        <f t="shared" si="32"/>
        <v>2733254</v>
      </c>
      <c r="K136" s="10">
        <f t="shared" si="22"/>
        <v>4353624</v>
      </c>
      <c r="L136" s="94"/>
      <c r="M136" s="9">
        <f t="shared" si="33"/>
        <v>5685046</v>
      </c>
      <c r="N136" s="9">
        <f t="shared" si="34"/>
        <v>1680315.0107013809</v>
      </c>
      <c r="O136" s="10">
        <f t="shared" si="23"/>
        <v>7365361.0107013807</v>
      </c>
      <c r="P136" s="94"/>
      <c r="Q136" s="9">
        <f t="shared" si="35"/>
        <v>11718985.010701381</v>
      </c>
    </row>
    <row r="137" spans="1:17">
      <c r="A137" s="69"/>
      <c r="B137" s="9" t="s">
        <v>148</v>
      </c>
      <c r="C137" s="22"/>
      <c r="D137" s="22">
        <v>37531</v>
      </c>
      <c r="E137" s="9">
        <v>21205</v>
      </c>
      <c r="F137" s="9">
        <v>133</v>
      </c>
      <c r="G137" s="12">
        <f t="shared" si="21"/>
        <v>3.5437371772667929</v>
      </c>
      <c r="H137" s="12">
        <f t="shared" si="30"/>
        <v>27218.479978084873</v>
      </c>
      <c r="I137" s="10">
        <f t="shared" si="31"/>
        <v>1620370</v>
      </c>
      <c r="J137" s="9">
        <f t="shared" si="32"/>
        <v>12588764</v>
      </c>
      <c r="K137" s="10">
        <f t="shared" si="22"/>
        <v>14209134</v>
      </c>
      <c r="L137" s="93">
        <f>SUM(K137:K140)</f>
        <v>27654112</v>
      </c>
      <c r="M137" s="9">
        <f t="shared" si="33"/>
        <v>26186238</v>
      </c>
      <c r="N137" s="9">
        <f t="shared" si="34"/>
        <v>4824916.5120437378</v>
      </c>
      <c r="O137" s="10">
        <f t="shared" si="23"/>
        <v>31011154.512043737</v>
      </c>
      <c r="P137" s="93">
        <f>SUM(O137:O140)</f>
        <v>53149573.678273052</v>
      </c>
      <c r="Q137" s="9">
        <f t="shared" si="35"/>
        <v>45220288.512043737</v>
      </c>
    </row>
    <row r="138" spans="1:17">
      <c r="A138" s="69"/>
      <c r="B138" s="9" t="s">
        <v>149</v>
      </c>
      <c r="C138" s="23"/>
      <c r="D138" s="23">
        <v>12353</v>
      </c>
      <c r="E138" s="9">
        <v>6979</v>
      </c>
      <c r="F138" s="9">
        <v>24</v>
      </c>
      <c r="G138" s="12">
        <f t="shared" si="21"/>
        <v>1.942847891200518</v>
      </c>
      <c r="H138" s="12">
        <f t="shared" si="30"/>
        <v>16340.633070145606</v>
      </c>
      <c r="I138" s="10">
        <f t="shared" si="31"/>
        <v>1620370</v>
      </c>
      <c r="J138" s="9">
        <f t="shared" si="32"/>
        <v>4143220</v>
      </c>
      <c r="K138" s="10">
        <f t="shared" si="22"/>
        <v>5763590</v>
      </c>
      <c r="L138" s="97"/>
      <c r="M138" s="9">
        <f t="shared" si="33"/>
        <v>8618971</v>
      </c>
      <c r="N138" s="9">
        <f t="shared" si="34"/>
        <v>2896641.927869366</v>
      </c>
      <c r="O138" s="10">
        <f t="shared" si="23"/>
        <v>11515612.927869366</v>
      </c>
      <c r="P138" s="97"/>
      <c r="Q138" s="9">
        <f t="shared" si="35"/>
        <v>17279202.927869365</v>
      </c>
    </row>
    <row r="139" spans="1:17">
      <c r="A139" s="69"/>
      <c r="B139" s="9" t="s">
        <v>150</v>
      </c>
      <c r="C139" s="23"/>
      <c r="D139" s="23">
        <v>3619</v>
      </c>
      <c r="E139" s="9">
        <v>2045</v>
      </c>
      <c r="F139" s="9">
        <v>11</v>
      </c>
      <c r="G139" s="12">
        <f t="shared" si="21"/>
        <v>3.0395136778115504</v>
      </c>
      <c r="H139" s="12">
        <f t="shared" si="30"/>
        <v>3059.987961688234</v>
      </c>
      <c r="I139" s="10">
        <f t="shared" si="31"/>
        <v>1620370</v>
      </c>
      <c r="J139" s="9">
        <f t="shared" si="32"/>
        <v>1214054</v>
      </c>
      <c r="K139" s="10">
        <f t="shared" si="22"/>
        <v>2834424</v>
      </c>
      <c r="L139" s="97"/>
      <c r="M139" s="9">
        <f t="shared" si="33"/>
        <v>2525059</v>
      </c>
      <c r="N139" s="9">
        <f t="shared" si="34"/>
        <v>542432.43762664543</v>
      </c>
      <c r="O139" s="10">
        <f t="shared" si="23"/>
        <v>3067491.4376266454</v>
      </c>
      <c r="P139" s="97"/>
      <c r="Q139" s="9">
        <f t="shared" si="35"/>
        <v>5901915.437626645</v>
      </c>
    </row>
    <row r="140" spans="1:17">
      <c r="A140" s="69"/>
      <c r="B140" s="9" t="s">
        <v>151</v>
      </c>
      <c r="C140" s="23"/>
      <c r="D140" s="23">
        <v>9620</v>
      </c>
      <c r="E140" s="9">
        <v>5435</v>
      </c>
      <c r="F140" s="9">
        <v>50</v>
      </c>
      <c r="G140" s="12">
        <f t="shared" si="21"/>
        <v>5.1975051975051976</v>
      </c>
      <c r="H140" s="12">
        <f t="shared" si="30"/>
        <v>4756.8053093922672</v>
      </c>
      <c r="I140" s="10">
        <f t="shared" si="31"/>
        <v>1620370</v>
      </c>
      <c r="J140" s="9">
        <f t="shared" si="32"/>
        <v>3226594</v>
      </c>
      <c r="K140" s="10">
        <f t="shared" si="22"/>
        <v>4846964</v>
      </c>
      <c r="L140" s="94"/>
      <c r="M140" s="9">
        <f t="shared" si="33"/>
        <v>6712094</v>
      </c>
      <c r="N140" s="9">
        <f t="shared" si="34"/>
        <v>843220.8007333019</v>
      </c>
      <c r="O140" s="10">
        <f t="shared" si="23"/>
        <v>7555314.8007333018</v>
      </c>
      <c r="P140" s="94"/>
      <c r="Q140" s="9">
        <f t="shared" si="35"/>
        <v>12402278.800733302</v>
      </c>
    </row>
    <row r="141" spans="1:17">
      <c r="A141" s="69"/>
      <c r="B141" s="9" t="s">
        <v>152</v>
      </c>
      <c r="C141" s="22"/>
      <c r="D141" s="22">
        <v>12117</v>
      </c>
      <c r="E141" s="9">
        <v>6846</v>
      </c>
      <c r="F141" s="9">
        <v>49</v>
      </c>
      <c r="G141" s="12">
        <f t="shared" si="21"/>
        <v>4.0439052570768341</v>
      </c>
      <c r="H141" s="12">
        <f t="shared" si="30"/>
        <v>7700.6852460310529</v>
      </c>
      <c r="I141" s="10">
        <f t="shared" si="31"/>
        <v>1620370</v>
      </c>
      <c r="J141" s="9">
        <f t="shared" si="32"/>
        <v>4064262</v>
      </c>
      <c r="K141" s="10">
        <f t="shared" si="22"/>
        <v>5684632</v>
      </c>
      <c r="L141" s="93">
        <f>SUM(K141:K144)</f>
        <v>22343144</v>
      </c>
      <c r="M141" s="9">
        <f t="shared" si="33"/>
        <v>8454308</v>
      </c>
      <c r="N141" s="9">
        <f t="shared" si="34"/>
        <v>1365071.2099846329</v>
      </c>
      <c r="O141" s="10">
        <f t="shared" si="23"/>
        <v>9819379.2099846322</v>
      </c>
      <c r="P141" s="93">
        <f>SUM(O141:O144)</f>
        <v>40149827.669666231</v>
      </c>
      <c r="Q141" s="9">
        <f t="shared" si="35"/>
        <v>15504011.209984632</v>
      </c>
    </row>
    <row r="142" spans="1:17">
      <c r="A142" s="69"/>
      <c r="B142" s="9" t="s">
        <v>153</v>
      </c>
      <c r="C142" s="23"/>
      <c r="D142" s="23">
        <v>10449</v>
      </c>
      <c r="E142" s="9">
        <v>5904</v>
      </c>
      <c r="F142" s="9">
        <v>38</v>
      </c>
      <c r="G142" s="12">
        <f t="shared" si="21"/>
        <v>3.6367116470475644</v>
      </c>
      <c r="H142" s="12">
        <f t="shared" si="30"/>
        <v>7384.1600032659726</v>
      </c>
      <c r="I142" s="10">
        <f t="shared" si="31"/>
        <v>1620370</v>
      </c>
      <c r="J142" s="9">
        <f t="shared" si="32"/>
        <v>3505025</v>
      </c>
      <c r="K142" s="10">
        <f t="shared" si="22"/>
        <v>5125395</v>
      </c>
      <c r="L142" s="97"/>
      <c r="M142" s="9">
        <f t="shared" si="33"/>
        <v>7290506</v>
      </c>
      <c r="N142" s="9">
        <f t="shared" si="34"/>
        <v>1308961.9830356801</v>
      </c>
      <c r="O142" s="10">
        <f t="shared" si="23"/>
        <v>8599467.9830356799</v>
      </c>
      <c r="P142" s="97"/>
      <c r="Q142" s="9">
        <f t="shared" si="35"/>
        <v>13724862.98303568</v>
      </c>
    </row>
    <row r="143" spans="1:17">
      <c r="A143" s="69"/>
      <c r="B143" s="9" t="s">
        <v>154</v>
      </c>
      <c r="C143" s="23"/>
      <c r="D143" s="23">
        <v>10419</v>
      </c>
      <c r="E143" s="9">
        <v>5887</v>
      </c>
      <c r="F143" s="9">
        <v>39</v>
      </c>
      <c r="G143" s="12">
        <f t="shared" si="21"/>
        <v>3.7431615318168729</v>
      </c>
      <c r="H143" s="12">
        <f t="shared" si="30"/>
        <v>7153.5679357464369</v>
      </c>
      <c r="I143" s="10">
        <f t="shared" si="31"/>
        <v>1620370</v>
      </c>
      <c r="J143" s="9">
        <f t="shared" si="32"/>
        <v>3494933</v>
      </c>
      <c r="K143" s="10">
        <f t="shared" si="22"/>
        <v>5115303</v>
      </c>
      <c r="L143" s="97"/>
      <c r="M143" s="9">
        <f t="shared" si="33"/>
        <v>7269575</v>
      </c>
      <c r="N143" s="9">
        <f t="shared" si="34"/>
        <v>1268085.803505555</v>
      </c>
      <c r="O143" s="10">
        <f t="shared" si="23"/>
        <v>8537660.8035055548</v>
      </c>
      <c r="P143" s="97"/>
      <c r="Q143" s="9">
        <f t="shared" si="35"/>
        <v>13652963.803505555</v>
      </c>
    </row>
    <row r="144" spans="1:17">
      <c r="A144" s="69"/>
      <c r="B144" s="9" t="s">
        <v>155</v>
      </c>
      <c r="C144" s="23"/>
      <c r="D144" s="23">
        <v>14303</v>
      </c>
      <c r="E144" s="9">
        <v>8081</v>
      </c>
      <c r="F144" s="9">
        <v>29</v>
      </c>
      <c r="G144" s="12">
        <f t="shared" si="21"/>
        <v>2.0275466685310777</v>
      </c>
      <c r="H144" s="12">
        <f t="shared" si="30"/>
        <v>18129.737510234012</v>
      </c>
      <c r="I144" s="10">
        <f t="shared" si="31"/>
        <v>1620370</v>
      </c>
      <c r="J144" s="9">
        <f t="shared" si="32"/>
        <v>4797444</v>
      </c>
      <c r="K144" s="10">
        <f t="shared" si="22"/>
        <v>6417814</v>
      </c>
      <c r="L144" s="94"/>
      <c r="M144" s="9">
        <f t="shared" si="33"/>
        <v>9979530</v>
      </c>
      <c r="N144" s="9">
        <f t="shared" si="34"/>
        <v>3213789.67314036</v>
      </c>
      <c r="O144" s="10">
        <f t="shared" si="23"/>
        <v>13193319.67314036</v>
      </c>
      <c r="P144" s="94"/>
      <c r="Q144" s="9">
        <f t="shared" si="35"/>
        <v>19611133.673140362</v>
      </c>
    </row>
    <row r="145" spans="1:17">
      <c r="A145" s="69"/>
      <c r="B145" s="9" t="s">
        <v>156</v>
      </c>
      <c r="C145" s="22"/>
      <c r="D145" s="22">
        <v>10383</v>
      </c>
      <c r="E145" s="9">
        <v>5866</v>
      </c>
      <c r="F145" s="9">
        <v>38</v>
      </c>
      <c r="G145" s="12">
        <f t="shared" ref="G145:G214" si="36">F145/(C145+D145)*1000</f>
        <v>3.65982856592507</v>
      </c>
      <c r="H145" s="12">
        <f t="shared" si="30"/>
        <v>7291.1720812587619</v>
      </c>
      <c r="I145" s="10">
        <f t="shared" si="31"/>
        <v>1620370</v>
      </c>
      <c r="J145" s="9">
        <f t="shared" si="32"/>
        <v>3482465</v>
      </c>
      <c r="K145" s="10">
        <f t="shared" ref="K145:K214" si="37">J145+I145</f>
        <v>5102835</v>
      </c>
      <c r="L145" s="93">
        <f>SUM(K145:K148)</f>
        <v>18778156</v>
      </c>
      <c r="M145" s="9">
        <f t="shared" si="33"/>
        <v>7244456</v>
      </c>
      <c r="N145" s="9">
        <f t="shared" si="34"/>
        <v>1292478.3674673431</v>
      </c>
      <c r="O145" s="10">
        <f t="shared" ref="O145:O214" si="38">N145+M145</f>
        <v>8536934.3674673438</v>
      </c>
      <c r="P145" s="93">
        <f>SUM(O145:O148)</f>
        <v>33436623.46675878</v>
      </c>
      <c r="Q145" s="9">
        <f t="shared" si="35"/>
        <v>13639769.367467344</v>
      </c>
    </row>
    <row r="146" spans="1:17">
      <c r="A146" s="69"/>
      <c r="B146" s="9" t="s">
        <v>157</v>
      </c>
      <c r="C146" s="23"/>
      <c r="D146" s="23">
        <v>10387</v>
      </c>
      <c r="E146" s="9">
        <v>5869</v>
      </c>
      <c r="F146" s="9">
        <v>15</v>
      </c>
      <c r="G146" s="12">
        <f t="shared" si="36"/>
        <v>1.4441128333493791</v>
      </c>
      <c r="H146" s="12">
        <f t="shared" si="30"/>
        <v>18485.203715128639</v>
      </c>
      <c r="I146" s="10">
        <f t="shared" si="31"/>
        <v>1620370</v>
      </c>
      <c r="J146" s="9">
        <f t="shared" si="32"/>
        <v>3484246</v>
      </c>
      <c r="K146" s="10">
        <f t="shared" si="37"/>
        <v>5104616</v>
      </c>
      <c r="L146" s="97"/>
      <c r="M146" s="9">
        <f t="shared" si="33"/>
        <v>7247247</v>
      </c>
      <c r="N146" s="9">
        <f t="shared" si="34"/>
        <v>3276801.816465429</v>
      </c>
      <c r="O146" s="10">
        <f t="shared" si="38"/>
        <v>10524048.81646543</v>
      </c>
      <c r="P146" s="97"/>
      <c r="Q146" s="9">
        <f t="shared" si="35"/>
        <v>15628664.81646543</v>
      </c>
    </row>
    <row r="147" spans="1:17">
      <c r="A147" s="69"/>
      <c r="B147" s="9" t="s">
        <v>158</v>
      </c>
      <c r="C147" s="23"/>
      <c r="D147" s="23">
        <v>6958</v>
      </c>
      <c r="E147" s="9">
        <v>3931</v>
      </c>
      <c r="F147" s="9">
        <v>15</v>
      </c>
      <c r="G147" s="12">
        <f t="shared" si="36"/>
        <v>2.1557918942224776</v>
      </c>
      <c r="H147" s="12">
        <f t="shared" si="30"/>
        <v>8294.9319333157655</v>
      </c>
      <c r="I147" s="10">
        <f t="shared" si="31"/>
        <v>1620370</v>
      </c>
      <c r="J147" s="9">
        <f t="shared" si="32"/>
        <v>2333715</v>
      </c>
      <c r="K147" s="10">
        <f t="shared" si="37"/>
        <v>3954085</v>
      </c>
      <c r="L147" s="97"/>
      <c r="M147" s="9">
        <f t="shared" si="33"/>
        <v>4854756</v>
      </c>
      <c r="N147" s="9">
        <f t="shared" si="34"/>
        <v>1470411.0620269158</v>
      </c>
      <c r="O147" s="10">
        <f t="shared" si="38"/>
        <v>6325167.0620269161</v>
      </c>
      <c r="P147" s="97"/>
      <c r="Q147" s="9">
        <f t="shared" si="35"/>
        <v>10279252.062026916</v>
      </c>
    </row>
    <row r="148" spans="1:17">
      <c r="A148" s="69"/>
      <c r="B148" s="9" t="s">
        <v>159</v>
      </c>
      <c r="C148" s="23"/>
      <c r="D148" s="23">
        <v>8933</v>
      </c>
      <c r="E148" s="9">
        <v>5047</v>
      </c>
      <c r="F148" s="9">
        <v>20</v>
      </c>
      <c r="G148" s="12">
        <f t="shared" si="36"/>
        <v>2.2388895108026419</v>
      </c>
      <c r="H148" s="12">
        <f t="shared" si="30"/>
        <v>10254.155739209516</v>
      </c>
      <c r="I148" s="10">
        <f t="shared" si="31"/>
        <v>1620370</v>
      </c>
      <c r="J148" s="9">
        <f t="shared" si="32"/>
        <v>2996250</v>
      </c>
      <c r="K148" s="10">
        <f t="shared" si="37"/>
        <v>4616620</v>
      </c>
      <c r="L148" s="94"/>
      <c r="M148" s="9">
        <f t="shared" si="33"/>
        <v>6232758</v>
      </c>
      <c r="N148" s="9">
        <f t="shared" si="34"/>
        <v>1817715.2207990864</v>
      </c>
      <c r="O148" s="10">
        <f t="shared" si="38"/>
        <v>8050473.2207990866</v>
      </c>
      <c r="P148" s="94"/>
      <c r="Q148" s="9">
        <f t="shared" si="35"/>
        <v>12667093.220799087</v>
      </c>
    </row>
    <row r="149" spans="1:17" ht="30.75" customHeight="1">
      <c r="A149" s="114" t="s">
        <v>256</v>
      </c>
      <c r="B149" s="80" t="s">
        <v>6</v>
      </c>
      <c r="C149" s="74" t="s">
        <v>7</v>
      </c>
      <c r="D149" s="74"/>
      <c r="E149" s="80" t="s">
        <v>8</v>
      </c>
      <c r="F149" s="80" t="s">
        <v>9</v>
      </c>
      <c r="G149" s="80" t="s">
        <v>10</v>
      </c>
      <c r="H149" s="83" t="s">
        <v>11</v>
      </c>
      <c r="I149" s="75" t="s">
        <v>12</v>
      </c>
      <c r="J149" s="77"/>
      <c r="K149" s="82" t="s">
        <v>13</v>
      </c>
      <c r="L149" s="98" t="s">
        <v>260</v>
      </c>
      <c r="M149" s="75" t="s">
        <v>14</v>
      </c>
      <c r="N149" s="77"/>
      <c r="O149" s="82" t="s">
        <v>15</v>
      </c>
      <c r="P149" s="98" t="s">
        <v>261</v>
      </c>
      <c r="Q149" s="80" t="s">
        <v>16</v>
      </c>
    </row>
    <row r="150" spans="1:17" ht="56.25" customHeight="1">
      <c r="A150" s="115"/>
      <c r="B150" s="81"/>
      <c r="C150" s="3" t="s">
        <v>17</v>
      </c>
      <c r="D150" s="3" t="s">
        <v>18</v>
      </c>
      <c r="E150" s="81"/>
      <c r="F150" s="81"/>
      <c r="G150" s="81"/>
      <c r="H150" s="84"/>
      <c r="I150" s="3" t="s">
        <v>19</v>
      </c>
      <c r="J150" s="3" t="s">
        <v>20</v>
      </c>
      <c r="K150" s="82"/>
      <c r="L150" s="99"/>
      <c r="M150" s="3" t="s">
        <v>21</v>
      </c>
      <c r="N150" s="3" t="s">
        <v>22</v>
      </c>
      <c r="O150" s="82"/>
      <c r="P150" s="99"/>
      <c r="Q150" s="81"/>
    </row>
    <row r="151" spans="1:17">
      <c r="A151" s="69" t="s">
        <v>160</v>
      </c>
      <c r="B151" s="10" t="s">
        <v>161</v>
      </c>
      <c r="C151" s="22">
        <v>48922</v>
      </c>
      <c r="D151" s="22"/>
      <c r="E151" s="10">
        <v>25733</v>
      </c>
      <c r="F151" s="10">
        <v>163</v>
      </c>
      <c r="G151" s="11">
        <f t="shared" si="36"/>
        <v>3.3318343485548421</v>
      </c>
      <c r="H151" s="11">
        <f t="shared" ref="H151:H175" si="39">G$238/G151*(C151+D151)</f>
        <v>37736.015276651102</v>
      </c>
      <c r="I151" s="10">
        <f t="shared" ref="I151:I175" si="40">ROUNDDOWN(E$3*I$7/M$2,0)</f>
        <v>1620370</v>
      </c>
      <c r="J151" s="10">
        <f t="shared" ref="J151:J175" si="41">ROUNDDOWN(E$3*J$7/M$3*(E151),0)</f>
        <v>15276900</v>
      </c>
      <c r="K151" s="10">
        <f t="shared" si="37"/>
        <v>16897270</v>
      </c>
      <c r="L151" s="93">
        <f>SUM(K151:K152)</f>
        <v>20588359</v>
      </c>
      <c r="M151" s="10">
        <f t="shared" ref="M151:M175" si="42">ROUNDDOWN(E$3*M$7/P$3*(C151+D151),0)</f>
        <v>34134000</v>
      </c>
      <c r="N151" s="10">
        <f t="shared" ref="N151:N175" si="43">E$3*N$7*H151/H$238</f>
        <v>6689320.0264543043</v>
      </c>
      <c r="O151" s="10">
        <f t="shared" si="38"/>
        <v>40823320.026454307</v>
      </c>
      <c r="P151" s="93">
        <f>SUM(O151:O152)</f>
        <v>46252130.338474751</v>
      </c>
      <c r="Q151" s="10">
        <f t="shared" ref="Q151:Q175" si="44">O151+K151</f>
        <v>57720590.026454307</v>
      </c>
    </row>
    <row r="152" spans="1:17">
      <c r="A152" s="69"/>
      <c r="B152" s="9" t="s">
        <v>162</v>
      </c>
      <c r="C152" s="23"/>
      <c r="D152" s="23">
        <v>6632</v>
      </c>
      <c r="E152" s="9">
        <v>3488</v>
      </c>
      <c r="F152" s="9">
        <v>25</v>
      </c>
      <c r="G152" s="12">
        <f t="shared" si="36"/>
        <v>3.7696019300361883</v>
      </c>
      <c r="H152" s="12">
        <f t="shared" si="39"/>
        <v>4521.5179915467879</v>
      </c>
      <c r="I152" s="10">
        <f t="shared" si="40"/>
        <v>1620370</v>
      </c>
      <c r="J152" s="9">
        <f t="shared" si="41"/>
        <v>2070719</v>
      </c>
      <c r="K152" s="10">
        <f t="shared" si="37"/>
        <v>3691089</v>
      </c>
      <c r="L152" s="94"/>
      <c r="M152" s="9">
        <f t="shared" si="42"/>
        <v>4627298</v>
      </c>
      <c r="N152" s="9">
        <f t="shared" si="43"/>
        <v>801512.3120204428</v>
      </c>
      <c r="O152" s="10">
        <f t="shared" si="38"/>
        <v>5428810.3120204424</v>
      </c>
      <c r="P152" s="94"/>
      <c r="Q152" s="9">
        <f t="shared" si="44"/>
        <v>9119899.3120204434</v>
      </c>
    </row>
    <row r="153" spans="1:17">
      <c r="A153" s="69"/>
      <c r="B153" s="9" t="s">
        <v>163</v>
      </c>
      <c r="C153" s="22"/>
      <c r="D153" s="22">
        <v>22257</v>
      </c>
      <c r="E153" s="9">
        <v>11707</v>
      </c>
      <c r="F153" s="9">
        <v>105</v>
      </c>
      <c r="G153" s="12">
        <f t="shared" si="36"/>
        <v>4.7176169295053239</v>
      </c>
      <c r="H153" s="12">
        <f t="shared" si="39"/>
        <v>12124.928587268307</v>
      </c>
      <c r="I153" s="10">
        <f t="shared" si="40"/>
        <v>1620370</v>
      </c>
      <c r="J153" s="9">
        <f t="shared" si="41"/>
        <v>6950090</v>
      </c>
      <c r="K153" s="10">
        <f t="shared" si="37"/>
        <v>8570460</v>
      </c>
      <c r="L153" s="93">
        <f>SUM(K153:K159)</f>
        <v>29004853</v>
      </c>
      <c r="M153" s="9">
        <f t="shared" si="42"/>
        <v>15529218</v>
      </c>
      <c r="N153" s="9">
        <f t="shared" si="43"/>
        <v>2149340.0144006964</v>
      </c>
      <c r="O153" s="10">
        <f t="shared" si="38"/>
        <v>17678558.014400698</v>
      </c>
      <c r="P153" s="93">
        <f>SUM(O153:O159)</f>
        <v>46715387.652325839</v>
      </c>
      <c r="Q153" s="9">
        <f t="shared" si="44"/>
        <v>26249018.014400698</v>
      </c>
    </row>
    <row r="154" spans="1:17">
      <c r="A154" s="69"/>
      <c r="B154" s="9" t="s">
        <v>164</v>
      </c>
      <c r="C154" s="23"/>
      <c r="D154" s="23">
        <v>2405</v>
      </c>
      <c r="E154" s="9">
        <v>1265</v>
      </c>
      <c r="F154" s="9">
        <v>7</v>
      </c>
      <c r="G154" s="12">
        <f t="shared" si="36"/>
        <v>2.9106029106029108</v>
      </c>
      <c r="H154" s="12">
        <f t="shared" si="39"/>
        <v>2123.5737988358337</v>
      </c>
      <c r="I154" s="10">
        <f t="shared" si="40"/>
        <v>1620370</v>
      </c>
      <c r="J154" s="9">
        <f t="shared" si="41"/>
        <v>750992</v>
      </c>
      <c r="K154" s="10">
        <f t="shared" si="37"/>
        <v>2371362</v>
      </c>
      <c r="L154" s="97"/>
      <c r="M154" s="9">
        <f t="shared" si="42"/>
        <v>1678023</v>
      </c>
      <c r="N154" s="9">
        <f t="shared" si="43"/>
        <v>376437.85747022409</v>
      </c>
      <c r="O154" s="10">
        <f t="shared" si="38"/>
        <v>2054460.8574702241</v>
      </c>
      <c r="P154" s="97"/>
      <c r="Q154" s="9">
        <f t="shared" si="44"/>
        <v>4425822.8574702237</v>
      </c>
    </row>
    <row r="155" spans="1:17">
      <c r="A155" s="69"/>
      <c r="B155" s="9" t="s">
        <v>165</v>
      </c>
      <c r="C155" s="23"/>
      <c r="D155" s="23">
        <v>3427</v>
      </c>
      <c r="E155" s="9">
        <v>1803</v>
      </c>
      <c r="F155" s="9">
        <v>10</v>
      </c>
      <c r="G155" s="12">
        <f t="shared" si="36"/>
        <v>2.9180040852057192</v>
      </c>
      <c r="H155" s="12">
        <f t="shared" si="39"/>
        <v>3018.3072418455131</v>
      </c>
      <c r="I155" s="10">
        <f t="shared" si="40"/>
        <v>1620370</v>
      </c>
      <c r="J155" s="9">
        <f t="shared" si="41"/>
        <v>1070386</v>
      </c>
      <c r="K155" s="10">
        <f t="shared" si="37"/>
        <v>2690756</v>
      </c>
      <c r="L155" s="97"/>
      <c r="M155" s="9">
        <f t="shared" si="42"/>
        <v>2391096</v>
      </c>
      <c r="N155" s="9">
        <f t="shared" si="43"/>
        <v>535043.85481214093</v>
      </c>
      <c r="O155" s="10">
        <f t="shared" si="38"/>
        <v>2926139.854812141</v>
      </c>
      <c r="P155" s="97"/>
      <c r="Q155" s="9">
        <f t="shared" si="44"/>
        <v>5616895.8548121415</v>
      </c>
    </row>
    <row r="156" spans="1:17">
      <c r="A156" s="69"/>
      <c r="B156" s="9" t="s">
        <v>166</v>
      </c>
      <c r="C156" s="23"/>
      <c r="D156" s="23">
        <v>4413</v>
      </c>
      <c r="E156" s="9">
        <v>2321</v>
      </c>
      <c r="F156" s="9">
        <v>18</v>
      </c>
      <c r="G156" s="12">
        <f t="shared" si="36"/>
        <v>4.078857919782461</v>
      </c>
      <c r="H156" s="12">
        <f t="shared" si="39"/>
        <v>2780.5492167761295</v>
      </c>
      <c r="I156" s="10">
        <f t="shared" si="40"/>
        <v>1620370</v>
      </c>
      <c r="J156" s="9">
        <f t="shared" si="41"/>
        <v>1377907</v>
      </c>
      <c r="K156" s="10">
        <f t="shared" si="37"/>
        <v>2998277</v>
      </c>
      <c r="L156" s="97"/>
      <c r="M156" s="9">
        <f t="shared" si="42"/>
        <v>3079051</v>
      </c>
      <c r="N156" s="9">
        <f t="shared" si="43"/>
        <v>492897.39321870066</v>
      </c>
      <c r="O156" s="10">
        <f t="shared" si="38"/>
        <v>3571948.3932187008</v>
      </c>
      <c r="P156" s="97"/>
      <c r="Q156" s="9">
        <f t="shared" si="44"/>
        <v>6570225.3932187008</v>
      </c>
    </row>
    <row r="157" spans="1:17">
      <c r="A157" s="69"/>
      <c r="B157" s="9" t="s">
        <v>167</v>
      </c>
      <c r="C157" s="23"/>
      <c r="D157" s="23">
        <v>9717</v>
      </c>
      <c r="E157" s="9">
        <v>5111</v>
      </c>
      <c r="F157" s="9">
        <v>28</v>
      </c>
      <c r="G157" s="12">
        <f t="shared" si="36"/>
        <v>2.8815478028198003</v>
      </c>
      <c r="H157" s="12">
        <f t="shared" si="39"/>
        <v>8666.4574878284384</v>
      </c>
      <c r="I157" s="10">
        <f t="shared" si="40"/>
        <v>1620370</v>
      </c>
      <c r="J157" s="9">
        <f t="shared" si="41"/>
        <v>3034245</v>
      </c>
      <c r="K157" s="10">
        <f t="shared" si="37"/>
        <v>4654615</v>
      </c>
      <c r="L157" s="97"/>
      <c r="M157" s="9">
        <f t="shared" si="42"/>
        <v>6779773</v>
      </c>
      <c r="N157" s="9">
        <f t="shared" si="43"/>
        <v>1536269.9852312133</v>
      </c>
      <c r="O157" s="10">
        <f t="shared" si="38"/>
        <v>8316042.9852312133</v>
      </c>
      <c r="P157" s="97"/>
      <c r="Q157" s="9">
        <f t="shared" si="44"/>
        <v>12970657.985231213</v>
      </c>
    </row>
    <row r="158" spans="1:17">
      <c r="A158" s="69"/>
      <c r="B158" s="9" t="s">
        <v>168</v>
      </c>
      <c r="C158" s="23"/>
      <c r="D158" s="23">
        <v>8165</v>
      </c>
      <c r="E158" s="9">
        <v>4295</v>
      </c>
      <c r="F158" s="9">
        <v>20</v>
      </c>
      <c r="G158" s="12">
        <f t="shared" si="36"/>
        <v>2.4494794856093081</v>
      </c>
      <c r="H158" s="12">
        <f t="shared" si="39"/>
        <v>8566.7801034543663</v>
      </c>
      <c r="I158" s="10">
        <f t="shared" si="40"/>
        <v>1620370</v>
      </c>
      <c r="J158" s="9">
        <f t="shared" si="41"/>
        <v>2549811</v>
      </c>
      <c r="K158" s="10">
        <f t="shared" si="37"/>
        <v>4170181</v>
      </c>
      <c r="L158" s="97"/>
      <c r="M158" s="9">
        <f t="shared" si="42"/>
        <v>5696907</v>
      </c>
      <c r="N158" s="9">
        <f t="shared" si="43"/>
        <v>1518600.5540899073</v>
      </c>
      <c r="O158" s="10">
        <f t="shared" si="38"/>
        <v>7215507.5540899076</v>
      </c>
      <c r="P158" s="97"/>
      <c r="Q158" s="9">
        <f t="shared" si="44"/>
        <v>11385688.554089908</v>
      </c>
    </row>
    <row r="159" spans="1:17">
      <c r="A159" s="69"/>
      <c r="B159" s="9" t="s">
        <v>169</v>
      </c>
      <c r="C159" s="23"/>
      <c r="D159" s="23">
        <v>6176</v>
      </c>
      <c r="E159" s="9">
        <v>3249</v>
      </c>
      <c r="F159" s="9">
        <v>27</v>
      </c>
      <c r="G159" s="12">
        <f t="shared" si="36"/>
        <v>4.3717616580310876</v>
      </c>
      <c r="H159" s="12">
        <f t="shared" si="39"/>
        <v>3630.6639030046726</v>
      </c>
      <c r="I159" s="10">
        <f t="shared" si="40"/>
        <v>1620370</v>
      </c>
      <c r="J159" s="9">
        <f t="shared" si="41"/>
        <v>1928832</v>
      </c>
      <c r="K159" s="10">
        <f t="shared" si="37"/>
        <v>3549202</v>
      </c>
      <c r="L159" s="94"/>
      <c r="M159" s="9">
        <f t="shared" si="42"/>
        <v>4309136</v>
      </c>
      <c r="N159" s="9">
        <f t="shared" si="43"/>
        <v>643593.99310295261</v>
      </c>
      <c r="O159" s="10">
        <f t="shared" si="38"/>
        <v>4952729.9931029528</v>
      </c>
      <c r="P159" s="94"/>
      <c r="Q159" s="9">
        <f t="shared" si="44"/>
        <v>8501931.9931029528</v>
      </c>
    </row>
    <row r="160" spans="1:17">
      <c r="A160" s="69"/>
      <c r="B160" s="9" t="s">
        <v>170</v>
      </c>
      <c r="C160" s="22"/>
      <c r="D160" s="22">
        <v>10291</v>
      </c>
      <c r="E160" s="9">
        <v>5413</v>
      </c>
      <c r="F160" s="9">
        <v>54</v>
      </c>
      <c r="G160" s="12">
        <f t="shared" si="36"/>
        <v>5.2473034690506264</v>
      </c>
      <c r="H160" s="12">
        <f t="shared" si="39"/>
        <v>5040.3028655383996</v>
      </c>
      <c r="I160" s="10">
        <f t="shared" si="40"/>
        <v>1620370</v>
      </c>
      <c r="J160" s="9">
        <f t="shared" si="41"/>
        <v>3213533</v>
      </c>
      <c r="K160" s="10">
        <f t="shared" si="37"/>
        <v>4833903</v>
      </c>
      <c r="L160" s="93">
        <f>SUM(K160:K162)</f>
        <v>13059686</v>
      </c>
      <c r="M160" s="9">
        <f t="shared" si="42"/>
        <v>7180266</v>
      </c>
      <c r="N160" s="9">
        <f t="shared" si="43"/>
        <v>893475.33518470614</v>
      </c>
      <c r="O160" s="10">
        <f t="shared" si="38"/>
        <v>8073741.3351847064</v>
      </c>
      <c r="P160" s="93">
        <f>SUM(O160:O162)</f>
        <v>22295977.493700832</v>
      </c>
      <c r="Q160" s="9">
        <f t="shared" si="44"/>
        <v>12907644.335184706</v>
      </c>
    </row>
    <row r="161" spans="1:17">
      <c r="A161" s="69"/>
      <c r="B161" s="9" t="s">
        <v>171</v>
      </c>
      <c r="C161" s="23"/>
      <c r="D161" s="23">
        <v>8467</v>
      </c>
      <c r="E161" s="9">
        <v>4454</v>
      </c>
      <c r="F161" s="9">
        <v>22</v>
      </c>
      <c r="G161" s="12">
        <f t="shared" si="36"/>
        <v>2.5983229006732018</v>
      </c>
      <c r="H161" s="12">
        <f t="shared" si="39"/>
        <v>8374.7466077708796</v>
      </c>
      <c r="I161" s="10">
        <f t="shared" si="40"/>
        <v>1620370</v>
      </c>
      <c r="J161" s="9">
        <f t="shared" si="41"/>
        <v>2644204</v>
      </c>
      <c r="K161" s="10">
        <f t="shared" si="37"/>
        <v>4264574</v>
      </c>
      <c r="L161" s="97"/>
      <c r="M161" s="9">
        <f t="shared" si="42"/>
        <v>5907619</v>
      </c>
      <c r="N161" s="9">
        <f t="shared" si="43"/>
        <v>1484559.5060617018</v>
      </c>
      <c r="O161" s="10">
        <f t="shared" si="38"/>
        <v>7392178.506061702</v>
      </c>
      <c r="P161" s="97"/>
      <c r="Q161" s="9">
        <f t="shared" si="44"/>
        <v>11656752.506061703</v>
      </c>
    </row>
    <row r="162" spans="1:17">
      <c r="A162" s="69"/>
      <c r="B162" s="9" t="s">
        <v>172</v>
      </c>
      <c r="C162" s="23"/>
      <c r="D162" s="23">
        <v>7496</v>
      </c>
      <c r="E162" s="9">
        <v>3943</v>
      </c>
      <c r="F162" s="9">
        <v>16</v>
      </c>
      <c r="G162" s="12">
        <f t="shared" si="36"/>
        <v>2.1344717182497335</v>
      </c>
      <c r="H162" s="12">
        <f t="shared" si="39"/>
        <v>9025.5652436707551</v>
      </c>
      <c r="I162" s="10">
        <f t="shared" si="40"/>
        <v>1620370</v>
      </c>
      <c r="J162" s="9">
        <f t="shared" si="41"/>
        <v>2340839</v>
      </c>
      <c r="K162" s="10">
        <f t="shared" si="37"/>
        <v>3961209</v>
      </c>
      <c r="L162" s="94"/>
      <c r="M162" s="9">
        <f t="shared" si="42"/>
        <v>5230130</v>
      </c>
      <c r="N162" s="9">
        <f t="shared" si="43"/>
        <v>1599927.6524544246</v>
      </c>
      <c r="O162" s="10">
        <f t="shared" si="38"/>
        <v>6830057.6524544246</v>
      </c>
      <c r="P162" s="94"/>
      <c r="Q162" s="9">
        <f t="shared" si="44"/>
        <v>10791266.652454425</v>
      </c>
    </row>
    <row r="163" spans="1:17">
      <c r="A163" s="69"/>
      <c r="B163" s="9" t="s">
        <v>173</v>
      </c>
      <c r="C163" s="22"/>
      <c r="D163" s="22">
        <v>6408</v>
      </c>
      <c r="E163" s="9">
        <v>3371</v>
      </c>
      <c r="F163" s="9">
        <v>35</v>
      </c>
      <c r="G163" s="12">
        <f t="shared" si="36"/>
        <v>5.4619225967540581</v>
      </c>
      <c r="H163" s="12">
        <f t="shared" si="39"/>
        <v>3015.1727444483608</v>
      </c>
      <c r="I163" s="10">
        <f t="shared" si="40"/>
        <v>1620370</v>
      </c>
      <c r="J163" s="9">
        <f t="shared" si="41"/>
        <v>2001260</v>
      </c>
      <c r="K163" s="10">
        <f t="shared" si="37"/>
        <v>3621630</v>
      </c>
      <c r="L163" s="93">
        <f>SUM(K163:K165)</f>
        <v>13909821</v>
      </c>
      <c r="M163" s="9">
        <f t="shared" si="42"/>
        <v>4471008</v>
      </c>
      <c r="N163" s="9">
        <f t="shared" si="43"/>
        <v>534488.21437003487</v>
      </c>
      <c r="O163" s="10">
        <f t="shared" si="38"/>
        <v>5005496.2143700346</v>
      </c>
      <c r="P163" s="93">
        <f>SUM(O163:O165)</f>
        <v>22824308.885959182</v>
      </c>
      <c r="Q163" s="9">
        <f t="shared" si="44"/>
        <v>8627126.2143700346</v>
      </c>
    </row>
    <row r="164" spans="1:17">
      <c r="A164" s="69"/>
      <c r="B164" s="9" t="s">
        <v>174</v>
      </c>
      <c r="C164" s="23"/>
      <c r="D164" s="23">
        <v>8440</v>
      </c>
      <c r="E164" s="9">
        <v>4439</v>
      </c>
      <c r="F164" s="9">
        <v>42</v>
      </c>
      <c r="G164" s="12">
        <f t="shared" si="36"/>
        <v>4.9763033175355451</v>
      </c>
      <c r="H164" s="12">
        <f t="shared" si="39"/>
        <v>4358.839117418298</v>
      </c>
      <c r="I164" s="10">
        <f t="shared" si="40"/>
        <v>1620370</v>
      </c>
      <c r="J164" s="9">
        <f t="shared" si="41"/>
        <v>2635299</v>
      </c>
      <c r="K164" s="10">
        <f t="shared" si="37"/>
        <v>4255669</v>
      </c>
      <c r="L164" s="97"/>
      <c r="M164" s="9">
        <f t="shared" si="42"/>
        <v>5888781</v>
      </c>
      <c r="N164" s="9">
        <f t="shared" si="43"/>
        <v>772674.8462040117</v>
      </c>
      <c r="O164" s="10">
        <f t="shared" si="38"/>
        <v>6661455.8462040117</v>
      </c>
      <c r="P164" s="97"/>
      <c r="Q164" s="9">
        <f t="shared" si="44"/>
        <v>10917124.846204013</v>
      </c>
    </row>
    <row r="165" spans="1:17">
      <c r="A165" s="69"/>
      <c r="B165" s="9" t="s">
        <v>175</v>
      </c>
      <c r="C165" s="23"/>
      <c r="D165" s="23">
        <v>14129</v>
      </c>
      <c r="E165" s="9">
        <v>7432</v>
      </c>
      <c r="F165" s="9">
        <v>70</v>
      </c>
      <c r="G165" s="12">
        <f t="shared" si="36"/>
        <v>4.9543492108429472</v>
      </c>
      <c r="H165" s="12">
        <f t="shared" si="39"/>
        <v>7329.2586308808286</v>
      </c>
      <c r="I165" s="10">
        <f t="shared" si="40"/>
        <v>1620370</v>
      </c>
      <c r="J165" s="9">
        <f t="shared" si="41"/>
        <v>4412152</v>
      </c>
      <c r="K165" s="10">
        <f t="shared" si="37"/>
        <v>6032522</v>
      </c>
      <c r="L165" s="94"/>
      <c r="M165" s="9">
        <f t="shared" si="42"/>
        <v>9858127</v>
      </c>
      <c r="N165" s="9">
        <f t="shared" si="43"/>
        <v>1299229.8253851344</v>
      </c>
      <c r="O165" s="10">
        <f t="shared" si="38"/>
        <v>11157356.825385135</v>
      </c>
      <c r="P165" s="94"/>
      <c r="Q165" s="9">
        <f t="shared" si="44"/>
        <v>17189878.825385135</v>
      </c>
    </row>
    <row r="166" spans="1:17">
      <c r="A166" s="69"/>
      <c r="B166" s="9" t="s">
        <v>176</v>
      </c>
      <c r="C166" s="22"/>
      <c r="D166" s="22">
        <v>6858</v>
      </c>
      <c r="E166" s="9">
        <v>3607</v>
      </c>
      <c r="F166" s="9">
        <v>40</v>
      </c>
      <c r="G166" s="12">
        <f t="shared" si="36"/>
        <v>5.8326042578011084</v>
      </c>
      <c r="H166" s="12">
        <f t="shared" si="39"/>
        <v>3021.8312429953603</v>
      </c>
      <c r="I166" s="10">
        <f t="shared" si="40"/>
        <v>1620370</v>
      </c>
      <c r="J166" s="9">
        <f t="shared" si="41"/>
        <v>2141366</v>
      </c>
      <c r="K166" s="10">
        <f t="shared" si="37"/>
        <v>3761736</v>
      </c>
      <c r="L166" s="93">
        <f>SUM(K166:K170)</f>
        <v>17601750</v>
      </c>
      <c r="M166" s="9">
        <f t="shared" si="42"/>
        <v>4784983</v>
      </c>
      <c r="N166" s="9">
        <f t="shared" si="43"/>
        <v>535668.54110432358</v>
      </c>
      <c r="O166" s="10">
        <f t="shared" si="38"/>
        <v>5320651.5411043232</v>
      </c>
      <c r="P166" s="93">
        <f>SUM(O166:O170)</f>
        <v>24758933.965292033</v>
      </c>
      <c r="Q166" s="9">
        <f t="shared" si="44"/>
        <v>9082387.5411043242</v>
      </c>
    </row>
    <row r="167" spans="1:17">
      <c r="A167" s="69"/>
      <c r="B167" s="9" t="s">
        <v>177</v>
      </c>
      <c r="C167" s="23"/>
      <c r="D167" s="23">
        <v>2744</v>
      </c>
      <c r="E167" s="9">
        <v>1443</v>
      </c>
      <c r="F167" s="9">
        <v>16</v>
      </c>
      <c r="G167" s="12">
        <f t="shared" si="36"/>
        <v>5.8309037900874632</v>
      </c>
      <c r="H167" s="12">
        <f t="shared" si="39"/>
        <v>1209.4376058296145</v>
      </c>
      <c r="I167" s="10">
        <f t="shared" si="40"/>
        <v>1620370</v>
      </c>
      <c r="J167" s="9">
        <f t="shared" si="41"/>
        <v>856665</v>
      </c>
      <c r="K167" s="10">
        <f t="shared" si="37"/>
        <v>2477035</v>
      </c>
      <c r="L167" s="97"/>
      <c r="M167" s="9">
        <f t="shared" si="42"/>
        <v>1914551</v>
      </c>
      <c r="N167" s="9">
        <f t="shared" si="43"/>
        <v>214392.4083693281</v>
      </c>
      <c r="O167" s="10">
        <f t="shared" si="38"/>
        <v>2128943.4083693279</v>
      </c>
      <c r="P167" s="97"/>
      <c r="Q167" s="9">
        <f t="shared" si="44"/>
        <v>4605978.4083693279</v>
      </c>
    </row>
    <row r="168" spans="1:17">
      <c r="A168" s="69"/>
      <c r="B168" s="9" t="s">
        <v>178</v>
      </c>
      <c r="C168" s="23"/>
      <c r="D168" s="23">
        <v>12170</v>
      </c>
      <c r="E168" s="9">
        <v>6401</v>
      </c>
      <c r="F168" s="9">
        <v>35</v>
      </c>
      <c r="G168" s="12">
        <f t="shared" si="36"/>
        <v>2.8759244042728023</v>
      </c>
      <c r="H168" s="12">
        <f t="shared" si="39"/>
        <v>10875.477869282951</v>
      </c>
      <c r="I168" s="10">
        <f t="shared" si="40"/>
        <v>1620370</v>
      </c>
      <c r="J168" s="9">
        <f t="shared" si="41"/>
        <v>3800079</v>
      </c>
      <c r="K168" s="10">
        <f t="shared" si="37"/>
        <v>5420449</v>
      </c>
      <c r="L168" s="97"/>
      <c r="M168" s="9">
        <f t="shared" si="42"/>
        <v>8491287</v>
      </c>
      <c r="N168" s="9">
        <f t="shared" si="43"/>
        <v>1927854.6336944143</v>
      </c>
      <c r="O168" s="10">
        <f t="shared" si="38"/>
        <v>10419141.633694414</v>
      </c>
      <c r="P168" s="97"/>
      <c r="Q168" s="9">
        <f t="shared" si="44"/>
        <v>15839590.633694414</v>
      </c>
    </row>
    <row r="169" spans="1:17">
      <c r="A169" s="69"/>
      <c r="B169" s="9" t="s">
        <v>179</v>
      </c>
      <c r="C169" s="23"/>
      <c r="D169" s="23">
        <v>2726</v>
      </c>
      <c r="E169" s="9">
        <v>1434</v>
      </c>
      <c r="F169" s="9">
        <v>12</v>
      </c>
      <c r="G169" s="12">
        <f t="shared" si="36"/>
        <v>4.4020542920029344</v>
      </c>
      <c r="H169" s="12">
        <f t="shared" si="39"/>
        <v>1591.4965218180614</v>
      </c>
      <c r="I169" s="10">
        <f t="shared" si="40"/>
        <v>1620370</v>
      </c>
      <c r="J169" s="9">
        <f t="shared" si="41"/>
        <v>851322</v>
      </c>
      <c r="K169" s="10">
        <f t="shared" si="37"/>
        <v>2471692</v>
      </c>
      <c r="L169" s="97"/>
      <c r="M169" s="9">
        <f t="shared" si="42"/>
        <v>1901992</v>
      </c>
      <c r="N169" s="9">
        <f t="shared" si="43"/>
        <v>282118.54053432832</v>
      </c>
      <c r="O169" s="10">
        <f t="shared" si="38"/>
        <v>2184110.5405343282</v>
      </c>
      <c r="P169" s="97"/>
      <c r="Q169" s="9">
        <f t="shared" si="44"/>
        <v>4655802.5405343287</v>
      </c>
    </row>
    <row r="170" spans="1:17">
      <c r="A170" s="69"/>
      <c r="B170" s="9" t="s">
        <v>180</v>
      </c>
      <c r="C170" s="23"/>
      <c r="D170" s="23">
        <v>5926</v>
      </c>
      <c r="E170" s="9">
        <v>3117</v>
      </c>
      <c r="F170" s="9">
        <v>28</v>
      </c>
      <c r="G170" s="12">
        <f t="shared" si="36"/>
        <v>4.7249409382382721</v>
      </c>
      <c r="H170" s="12">
        <f t="shared" si="39"/>
        <v>3223.2983050231551</v>
      </c>
      <c r="I170" s="10">
        <f t="shared" si="40"/>
        <v>1620370</v>
      </c>
      <c r="J170" s="9">
        <f t="shared" si="41"/>
        <v>1850468</v>
      </c>
      <c r="K170" s="10">
        <f t="shared" si="37"/>
        <v>3470838</v>
      </c>
      <c r="L170" s="94"/>
      <c r="M170" s="9">
        <f t="shared" si="42"/>
        <v>4134705</v>
      </c>
      <c r="N170" s="9">
        <f t="shared" si="43"/>
        <v>571381.84158963757</v>
      </c>
      <c r="O170" s="10">
        <f t="shared" si="38"/>
        <v>4706086.8415896371</v>
      </c>
      <c r="P170" s="94"/>
      <c r="Q170" s="9">
        <f t="shared" si="44"/>
        <v>8176924.8415896371</v>
      </c>
    </row>
    <row r="171" spans="1:17">
      <c r="A171" s="69"/>
      <c r="B171" s="9" t="s">
        <v>181</v>
      </c>
      <c r="C171" s="22"/>
      <c r="D171" s="22">
        <v>10688</v>
      </c>
      <c r="E171" s="9">
        <v>5622</v>
      </c>
      <c r="F171" s="9">
        <v>40</v>
      </c>
      <c r="G171" s="12">
        <f t="shared" si="36"/>
        <v>3.7425149700598803</v>
      </c>
      <c r="H171" s="12">
        <f t="shared" si="39"/>
        <v>7339.5280704293473</v>
      </c>
      <c r="I171" s="10">
        <f t="shared" si="40"/>
        <v>1620370</v>
      </c>
      <c r="J171" s="9">
        <f t="shared" si="41"/>
        <v>3337610</v>
      </c>
      <c r="K171" s="10">
        <f t="shared" si="37"/>
        <v>4957980</v>
      </c>
      <c r="L171" s="93">
        <f>SUM(K171:K175)</f>
        <v>30102055</v>
      </c>
      <c r="M171" s="9">
        <f t="shared" si="42"/>
        <v>7457262</v>
      </c>
      <c r="N171" s="9">
        <f t="shared" si="43"/>
        <v>1301050.2499087295</v>
      </c>
      <c r="O171" s="10">
        <f t="shared" si="38"/>
        <v>8758312.2499087304</v>
      </c>
      <c r="P171" s="93">
        <f>SUM(O171:O175)</f>
        <v>60872476.105965845</v>
      </c>
      <c r="Q171" s="9">
        <f t="shared" si="44"/>
        <v>13716292.24990873</v>
      </c>
    </row>
    <row r="172" spans="1:17">
      <c r="A172" s="69"/>
      <c r="B172" s="9" t="s">
        <v>182</v>
      </c>
      <c r="C172" s="23"/>
      <c r="D172" s="23">
        <v>10502</v>
      </c>
      <c r="E172" s="9">
        <v>5524</v>
      </c>
      <c r="F172" s="9">
        <v>26</v>
      </c>
      <c r="G172" s="12">
        <f t="shared" si="36"/>
        <v>2.4757189106836792</v>
      </c>
      <c r="H172" s="12">
        <f t="shared" si="39"/>
        <v>10901.993450850729</v>
      </c>
      <c r="I172" s="10">
        <f t="shared" si="40"/>
        <v>1620370</v>
      </c>
      <c r="J172" s="9">
        <f t="shared" si="41"/>
        <v>3279430</v>
      </c>
      <c r="K172" s="10">
        <f t="shared" si="37"/>
        <v>4899800</v>
      </c>
      <c r="L172" s="97"/>
      <c r="M172" s="9">
        <f t="shared" si="42"/>
        <v>7327486</v>
      </c>
      <c r="N172" s="9">
        <f t="shared" si="43"/>
        <v>1932554.9500763656</v>
      </c>
      <c r="O172" s="10">
        <f t="shared" si="38"/>
        <v>9260040.9500763658</v>
      </c>
      <c r="P172" s="97"/>
      <c r="Q172" s="9">
        <f t="shared" si="44"/>
        <v>14159840.950076366</v>
      </c>
    </row>
    <row r="173" spans="1:17">
      <c r="A173" s="69"/>
      <c r="B173" s="9" t="s">
        <v>183</v>
      </c>
      <c r="C173" s="23"/>
      <c r="D173" s="23">
        <v>12233</v>
      </c>
      <c r="E173" s="9">
        <v>6435</v>
      </c>
      <c r="F173" s="9">
        <v>27</v>
      </c>
      <c r="G173" s="12">
        <f t="shared" si="36"/>
        <v>2.2071446088449274</v>
      </c>
      <c r="H173" s="12">
        <f t="shared" si="39"/>
        <v>14244.179051233581</v>
      </c>
      <c r="I173" s="10">
        <f t="shared" si="40"/>
        <v>1620370</v>
      </c>
      <c r="J173" s="9">
        <f t="shared" si="41"/>
        <v>3820263</v>
      </c>
      <c r="K173" s="10">
        <f t="shared" si="37"/>
        <v>5440633</v>
      </c>
      <c r="L173" s="97"/>
      <c r="M173" s="9">
        <f t="shared" si="42"/>
        <v>8535244</v>
      </c>
      <c r="N173" s="9">
        <f t="shared" si="43"/>
        <v>2525011.4907276365</v>
      </c>
      <c r="O173" s="10">
        <f t="shared" si="38"/>
        <v>11060255.490727637</v>
      </c>
      <c r="P173" s="97"/>
      <c r="Q173" s="9">
        <f t="shared" si="44"/>
        <v>16500888.490727637</v>
      </c>
    </row>
    <row r="174" spans="1:17">
      <c r="A174" s="69"/>
      <c r="B174" s="9" t="s">
        <v>184</v>
      </c>
      <c r="C174" s="23"/>
      <c r="D174" s="23">
        <v>22041</v>
      </c>
      <c r="E174" s="9">
        <v>11594</v>
      </c>
      <c r="F174" s="9">
        <v>56</v>
      </c>
      <c r="G174" s="12">
        <f t="shared" si="36"/>
        <v>2.5407195680776735</v>
      </c>
      <c r="H174" s="12">
        <f t="shared" si="39"/>
        <v>22295.119218390289</v>
      </c>
      <c r="I174" s="10">
        <f t="shared" si="40"/>
        <v>1620370</v>
      </c>
      <c r="J174" s="9">
        <f t="shared" si="41"/>
        <v>6883005</v>
      </c>
      <c r="K174" s="10">
        <f t="shared" si="37"/>
        <v>8503375</v>
      </c>
      <c r="L174" s="97"/>
      <c r="M174" s="9">
        <f t="shared" si="42"/>
        <v>15378510</v>
      </c>
      <c r="N174" s="9">
        <f t="shared" si="43"/>
        <v>3952171.0595671516</v>
      </c>
      <c r="O174" s="10">
        <f t="shared" si="38"/>
        <v>19330681.059567153</v>
      </c>
      <c r="P174" s="97"/>
      <c r="Q174" s="9">
        <f t="shared" si="44"/>
        <v>27834056.059567153</v>
      </c>
    </row>
    <row r="175" spans="1:17">
      <c r="A175" s="69"/>
      <c r="B175" s="9" t="s">
        <v>185</v>
      </c>
      <c r="C175" s="23"/>
      <c r="D175" s="23">
        <v>14987</v>
      </c>
      <c r="E175" s="9">
        <v>7883</v>
      </c>
      <c r="F175" s="9">
        <v>51</v>
      </c>
      <c r="G175" s="12">
        <f t="shared" si="36"/>
        <v>3.4029492226596383</v>
      </c>
      <c r="H175" s="12">
        <f t="shared" si="39"/>
        <v>11318.645952356164</v>
      </c>
      <c r="I175" s="10">
        <f t="shared" si="40"/>
        <v>1620370</v>
      </c>
      <c r="J175" s="9">
        <f t="shared" si="41"/>
        <v>4679897</v>
      </c>
      <c r="K175" s="10">
        <f t="shared" si="37"/>
        <v>6300267</v>
      </c>
      <c r="L175" s="94"/>
      <c r="M175" s="9">
        <f t="shared" si="42"/>
        <v>10456773</v>
      </c>
      <c r="N175" s="9">
        <f t="shared" si="43"/>
        <v>2006413.3556859561</v>
      </c>
      <c r="O175" s="10">
        <f t="shared" si="38"/>
        <v>12463186.355685957</v>
      </c>
      <c r="P175" s="94"/>
      <c r="Q175" s="9">
        <f t="shared" si="44"/>
        <v>18763453.355685957</v>
      </c>
    </row>
    <row r="176" spans="1:17" ht="34.5" customHeight="1">
      <c r="A176" s="114" t="s">
        <v>255</v>
      </c>
      <c r="B176" s="80" t="s">
        <v>6</v>
      </c>
      <c r="C176" s="74" t="s">
        <v>7</v>
      </c>
      <c r="D176" s="74"/>
      <c r="E176" s="80" t="s">
        <v>8</v>
      </c>
      <c r="F176" s="80" t="s">
        <v>9</v>
      </c>
      <c r="G176" s="80" t="s">
        <v>10</v>
      </c>
      <c r="H176" s="83" t="s">
        <v>11</v>
      </c>
      <c r="I176" s="75" t="s">
        <v>12</v>
      </c>
      <c r="J176" s="77"/>
      <c r="K176" s="82" t="s">
        <v>13</v>
      </c>
      <c r="L176" s="98" t="s">
        <v>260</v>
      </c>
      <c r="M176" s="75" t="s">
        <v>14</v>
      </c>
      <c r="N176" s="77"/>
      <c r="O176" s="82" t="s">
        <v>15</v>
      </c>
      <c r="P176" s="98" t="s">
        <v>261</v>
      </c>
      <c r="Q176" s="80" t="s">
        <v>16</v>
      </c>
    </row>
    <row r="177" spans="1:17" ht="54" customHeight="1">
      <c r="A177" s="115"/>
      <c r="B177" s="81"/>
      <c r="C177" s="3" t="s">
        <v>17</v>
      </c>
      <c r="D177" s="3" t="s">
        <v>18</v>
      </c>
      <c r="E177" s="81"/>
      <c r="F177" s="81"/>
      <c r="G177" s="81"/>
      <c r="H177" s="84"/>
      <c r="I177" s="3" t="s">
        <v>19</v>
      </c>
      <c r="J177" s="3" t="s">
        <v>20</v>
      </c>
      <c r="K177" s="82"/>
      <c r="L177" s="99"/>
      <c r="M177" s="3" t="s">
        <v>21</v>
      </c>
      <c r="N177" s="3" t="s">
        <v>22</v>
      </c>
      <c r="O177" s="82"/>
      <c r="P177" s="99"/>
      <c r="Q177" s="81"/>
    </row>
    <row r="178" spans="1:17">
      <c r="A178" s="69" t="s">
        <v>186</v>
      </c>
      <c r="B178" s="10" t="s">
        <v>187</v>
      </c>
      <c r="C178" s="22">
        <v>24021</v>
      </c>
      <c r="D178" s="22"/>
      <c r="E178" s="10">
        <v>5597</v>
      </c>
      <c r="F178" s="10">
        <v>106</v>
      </c>
      <c r="G178" s="11">
        <f t="shared" si="36"/>
        <v>4.4128054618875145</v>
      </c>
      <c r="H178" s="11">
        <f t="shared" ref="H178:H203" si="45">G$238/G178*(C178+D178)</f>
        <v>13989.801038861649</v>
      </c>
      <c r="I178" s="10">
        <f t="shared" ref="I178:I203" si="46">ROUNDDOWN(E$3*I$7/M$2,0)</f>
        <v>1620370</v>
      </c>
      <c r="J178" s="10">
        <f t="shared" ref="J178:J203" si="47">ROUNDDOWN(E$3*J$7/M$3*(E178),0)</f>
        <v>3322768</v>
      </c>
      <c r="K178" s="10">
        <f t="shared" si="37"/>
        <v>4943138</v>
      </c>
      <c r="L178" s="93">
        <f>SUM(K178:K181)</f>
        <v>11870810</v>
      </c>
      <c r="M178" s="10">
        <f t="shared" ref="M178:M203" si="48">ROUNDDOWN(E$3*M$7/P$3*(C178+D178),0)</f>
        <v>16760002</v>
      </c>
      <c r="N178" s="10">
        <f t="shared" ref="N178:N203" si="49">E$3*N$7*H178/H$238</f>
        <v>2479918.8671431304</v>
      </c>
      <c r="O178" s="10">
        <f t="shared" si="38"/>
        <v>19239920.867143132</v>
      </c>
      <c r="P178" s="93">
        <f>SUM(O178:O181)</f>
        <v>31198503.750907421</v>
      </c>
      <c r="Q178" s="10">
        <f t="shared" ref="Q178:Q203" si="50">O178+K178</f>
        <v>24183058.867143132</v>
      </c>
    </row>
    <row r="179" spans="1:17">
      <c r="A179" s="69"/>
      <c r="B179" s="9" t="s">
        <v>188</v>
      </c>
      <c r="C179" s="23"/>
      <c r="D179" s="23">
        <v>2735</v>
      </c>
      <c r="E179" s="9">
        <v>637</v>
      </c>
      <c r="F179" s="9">
        <v>6</v>
      </c>
      <c r="G179" s="12">
        <f t="shared" si="36"/>
        <v>2.1937842778793417</v>
      </c>
      <c r="H179" s="12">
        <f t="shared" si="45"/>
        <v>3204.0453010887004</v>
      </c>
      <c r="I179" s="10">
        <f t="shared" si="46"/>
        <v>1620370</v>
      </c>
      <c r="J179" s="9">
        <f t="shared" si="47"/>
        <v>378167</v>
      </c>
      <c r="K179" s="10">
        <f t="shared" si="37"/>
        <v>1998537</v>
      </c>
      <c r="L179" s="97"/>
      <c r="M179" s="9">
        <f t="shared" si="48"/>
        <v>1908272</v>
      </c>
      <c r="N179" s="9">
        <f t="shared" si="49"/>
        <v>567968.93474603037</v>
      </c>
      <c r="O179" s="10">
        <f t="shared" si="38"/>
        <v>2476240.9347460303</v>
      </c>
      <c r="P179" s="97"/>
      <c r="Q179" s="9">
        <f t="shared" si="50"/>
        <v>4474777.9347460307</v>
      </c>
    </row>
    <row r="180" spans="1:17">
      <c r="A180" s="69"/>
      <c r="B180" s="9" t="s">
        <v>189</v>
      </c>
      <c r="C180" s="23"/>
      <c r="D180" s="23">
        <v>6553</v>
      </c>
      <c r="E180" s="9">
        <v>1527</v>
      </c>
      <c r="F180" s="9">
        <v>51</v>
      </c>
      <c r="G180" s="13">
        <f t="shared" si="36"/>
        <v>7.782694948878377</v>
      </c>
      <c r="H180" s="12">
        <f t="shared" si="45"/>
        <v>2163.9409060980738</v>
      </c>
      <c r="I180" s="10">
        <f t="shared" si="46"/>
        <v>1620370</v>
      </c>
      <c r="J180" s="9">
        <f t="shared" si="47"/>
        <v>906533</v>
      </c>
      <c r="K180" s="10">
        <f t="shared" si="37"/>
        <v>2526903</v>
      </c>
      <c r="L180" s="97"/>
      <c r="M180" s="9">
        <f t="shared" si="48"/>
        <v>4572178</v>
      </c>
      <c r="N180" s="9">
        <f t="shared" si="49"/>
        <v>383593.58117448096</v>
      </c>
      <c r="O180" s="10">
        <f t="shared" si="38"/>
        <v>4955771.5811744807</v>
      </c>
      <c r="P180" s="97"/>
      <c r="Q180" s="9">
        <f t="shared" si="50"/>
        <v>7482674.5811744807</v>
      </c>
    </row>
    <row r="181" spans="1:17">
      <c r="A181" s="69"/>
      <c r="B181" s="9" t="s">
        <v>190</v>
      </c>
      <c r="C181" s="23"/>
      <c r="D181" s="23">
        <v>5653</v>
      </c>
      <c r="E181" s="9">
        <v>1317</v>
      </c>
      <c r="F181" s="9">
        <v>25</v>
      </c>
      <c r="G181" s="12">
        <f t="shared" si="36"/>
        <v>4.4224305678400846</v>
      </c>
      <c r="H181" s="12">
        <f t="shared" si="45"/>
        <v>3285.1348325843783</v>
      </c>
      <c r="I181" s="10">
        <f t="shared" si="46"/>
        <v>1620370</v>
      </c>
      <c r="J181" s="9">
        <f t="shared" si="47"/>
        <v>781862</v>
      </c>
      <c r="K181" s="10">
        <f t="shared" si="37"/>
        <v>2402232</v>
      </c>
      <c r="L181" s="94"/>
      <c r="M181" s="9">
        <f t="shared" si="48"/>
        <v>3944227</v>
      </c>
      <c r="N181" s="9">
        <f t="shared" si="49"/>
        <v>582343.3678437788</v>
      </c>
      <c r="O181" s="10">
        <f t="shared" si="38"/>
        <v>4526570.3678437788</v>
      </c>
      <c r="P181" s="94"/>
      <c r="Q181" s="9">
        <f t="shared" si="50"/>
        <v>6928802.3678437788</v>
      </c>
    </row>
    <row r="182" spans="1:17">
      <c r="A182" s="69"/>
      <c r="B182" s="9" t="s">
        <v>191</v>
      </c>
      <c r="C182" s="22"/>
      <c r="D182" s="22">
        <v>4711</v>
      </c>
      <c r="E182" s="9">
        <v>1098</v>
      </c>
      <c r="F182" s="9">
        <v>19</v>
      </c>
      <c r="G182" s="12">
        <f t="shared" si="36"/>
        <v>4.0331139885374663</v>
      </c>
      <c r="H182" s="12">
        <f t="shared" si="45"/>
        <v>3001.9803446524547</v>
      </c>
      <c r="I182" s="10">
        <f t="shared" si="46"/>
        <v>1620370</v>
      </c>
      <c r="J182" s="9">
        <f t="shared" si="47"/>
        <v>651849</v>
      </c>
      <c r="K182" s="10">
        <f t="shared" si="37"/>
        <v>2272219</v>
      </c>
      <c r="L182" s="93">
        <f>SUM(K182:K183)</f>
        <v>4168051</v>
      </c>
      <c r="M182" s="9">
        <f t="shared" si="48"/>
        <v>3286972</v>
      </c>
      <c r="N182" s="9">
        <f t="shared" si="49"/>
        <v>532149.64779100474</v>
      </c>
      <c r="O182" s="10">
        <f t="shared" si="38"/>
        <v>3819121.6477910047</v>
      </c>
      <c r="P182" s="93">
        <f>SUM(O182:O183)</f>
        <v>5662075.5449209111</v>
      </c>
      <c r="Q182" s="9">
        <f t="shared" si="50"/>
        <v>6091340.6477910047</v>
      </c>
    </row>
    <row r="183" spans="1:17">
      <c r="A183" s="69"/>
      <c r="B183" s="9" t="s">
        <v>192</v>
      </c>
      <c r="C183" s="23"/>
      <c r="D183" s="23">
        <v>1993</v>
      </c>
      <c r="E183" s="9">
        <v>464</v>
      </c>
      <c r="F183" s="9">
        <v>4</v>
      </c>
      <c r="G183" s="12">
        <f t="shared" si="36"/>
        <v>2.0070245860511791</v>
      </c>
      <c r="H183" s="12">
        <f t="shared" si="45"/>
        <v>2552.0539022845041</v>
      </c>
      <c r="I183" s="10">
        <f t="shared" si="46"/>
        <v>1620370</v>
      </c>
      <c r="J183" s="9">
        <f t="shared" si="47"/>
        <v>275462</v>
      </c>
      <c r="K183" s="10">
        <f t="shared" si="37"/>
        <v>1895832</v>
      </c>
      <c r="L183" s="94"/>
      <c r="M183" s="9">
        <f t="shared" si="48"/>
        <v>1390561</v>
      </c>
      <c r="N183" s="9">
        <f t="shared" si="49"/>
        <v>452392.89712990611</v>
      </c>
      <c r="O183" s="10">
        <f t="shared" si="38"/>
        <v>1842953.8971299061</v>
      </c>
      <c r="P183" s="94"/>
      <c r="Q183" s="9">
        <f t="shared" si="50"/>
        <v>3738785.8971299063</v>
      </c>
    </row>
    <row r="184" spans="1:17">
      <c r="A184" s="69"/>
      <c r="B184" s="9" t="s">
        <v>193</v>
      </c>
      <c r="C184" s="22"/>
      <c r="D184" s="22">
        <v>3695</v>
      </c>
      <c r="E184" s="9">
        <v>861</v>
      </c>
      <c r="F184" s="9">
        <v>11</v>
      </c>
      <c r="G184" s="12">
        <f t="shared" si="36"/>
        <v>2.976995940460081</v>
      </c>
      <c r="H184" s="12">
        <f t="shared" si="45"/>
        <v>3189.8586373511412</v>
      </c>
      <c r="I184" s="10">
        <f t="shared" si="46"/>
        <v>1620370</v>
      </c>
      <c r="J184" s="9">
        <f t="shared" si="47"/>
        <v>511149</v>
      </c>
      <c r="K184" s="10">
        <f t="shared" si="37"/>
        <v>2131519</v>
      </c>
      <c r="L184" s="51">
        <f>K184</f>
        <v>2131519</v>
      </c>
      <c r="M184" s="9">
        <f t="shared" si="48"/>
        <v>2578086</v>
      </c>
      <c r="N184" s="9">
        <f t="shared" si="49"/>
        <v>565454.11877639231</v>
      </c>
      <c r="O184" s="10">
        <f t="shared" si="38"/>
        <v>3143540.1187763922</v>
      </c>
      <c r="P184" s="51">
        <f>O184</f>
        <v>3143540.1187763922</v>
      </c>
      <c r="Q184" s="9">
        <f t="shared" si="50"/>
        <v>5275059.1187763922</v>
      </c>
    </row>
    <row r="185" spans="1:17">
      <c r="A185" s="69"/>
      <c r="B185" s="9" t="s">
        <v>194</v>
      </c>
      <c r="C185" s="22"/>
      <c r="D185" s="22">
        <v>6019</v>
      </c>
      <c r="E185" s="9">
        <v>1402</v>
      </c>
      <c r="F185" s="9">
        <v>32</v>
      </c>
      <c r="G185" s="12">
        <f t="shared" si="36"/>
        <v>5.3164977571025087</v>
      </c>
      <c r="H185" s="12">
        <f t="shared" si="45"/>
        <v>2909.6044026465229</v>
      </c>
      <c r="I185" s="10">
        <f t="shared" si="46"/>
        <v>1620370</v>
      </c>
      <c r="J185" s="9">
        <f t="shared" si="47"/>
        <v>832324</v>
      </c>
      <c r="K185" s="10">
        <f t="shared" si="37"/>
        <v>2452694</v>
      </c>
      <c r="L185" s="93">
        <f>SUM(K185:K188)</f>
        <v>9272912</v>
      </c>
      <c r="M185" s="9">
        <f t="shared" si="48"/>
        <v>4199594</v>
      </c>
      <c r="N185" s="9">
        <f t="shared" si="49"/>
        <v>515774.515591893</v>
      </c>
      <c r="O185" s="10">
        <f t="shared" si="38"/>
        <v>4715368.5155918933</v>
      </c>
      <c r="P185" s="93">
        <f>SUM(O185:O188)</f>
        <v>16543877.541588943</v>
      </c>
      <c r="Q185" s="9">
        <f t="shared" si="50"/>
        <v>7168062.5155918933</v>
      </c>
    </row>
    <row r="186" spans="1:17">
      <c r="A186" s="69"/>
      <c r="B186" s="9" t="s">
        <v>195</v>
      </c>
      <c r="C186" s="23"/>
      <c r="D186" s="23">
        <v>2573</v>
      </c>
      <c r="E186" s="9">
        <v>600</v>
      </c>
      <c r="F186" s="9">
        <v>8</v>
      </c>
      <c r="G186" s="12">
        <f t="shared" si="36"/>
        <v>3.1092110376991839</v>
      </c>
      <c r="H186" s="12">
        <f t="shared" si="45"/>
        <v>2126.7910414571006</v>
      </c>
      <c r="I186" s="10">
        <f t="shared" si="46"/>
        <v>1620370</v>
      </c>
      <c r="J186" s="9">
        <f t="shared" si="47"/>
        <v>356201</v>
      </c>
      <c r="K186" s="10">
        <f t="shared" si="37"/>
        <v>1976571</v>
      </c>
      <c r="L186" s="97"/>
      <c r="M186" s="9">
        <f t="shared" si="48"/>
        <v>1795241</v>
      </c>
      <c r="N186" s="9">
        <f t="shared" si="49"/>
        <v>377008.16584376659</v>
      </c>
      <c r="O186" s="10">
        <f t="shared" si="38"/>
        <v>2172249.1658437666</v>
      </c>
      <c r="P186" s="97"/>
      <c r="Q186" s="9">
        <f t="shared" si="50"/>
        <v>4148820.1658437666</v>
      </c>
    </row>
    <row r="187" spans="1:17">
      <c r="A187" s="69"/>
      <c r="B187" s="9" t="s">
        <v>196</v>
      </c>
      <c r="C187" s="23"/>
      <c r="D187" s="23">
        <v>5815</v>
      </c>
      <c r="E187" s="9">
        <v>1355</v>
      </c>
      <c r="F187" s="9">
        <v>16</v>
      </c>
      <c r="G187" s="12">
        <f t="shared" si="36"/>
        <v>2.7515047291487531</v>
      </c>
      <c r="H187" s="12">
        <f t="shared" si="45"/>
        <v>5431.4363231657171</v>
      </c>
      <c r="I187" s="10">
        <f t="shared" si="46"/>
        <v>1620370</v>
      </c>
      <c r="J187" s="9">
        <f t="shared" si="47"/>
        <v>804422</v>
      </c>
      <c r="K187" s="10">
        <f t="shared" si="37"/>
        <v>2424792</v>
      </c>
      <c r="L187" s="97"/>
      <c r="M187" s="9">
        <f t="shared" si="48"/>
        <v>4057258</v>
      </c>
      <c r="N187" s="9">
        <f t="shared" si="49"/>
        <v>962810.07686162135</v>
      </c>
      <c r="O187" s="10">
        <f t="shared" si="38"/>
        <v>5020068.0768616218</v>
      </c>
      <c r="P187" s="97"/>
      <c r="Q187" s="9">
        <f t="shared" si="50"/>
        <v>7444860.0768616218</v>
      </c>
    </row>
    <row r="188" spans="1:17">
      <c r="A188" s="69"/>
      <c r="B188" s="9" t="s">
        <v>197</v>
      </c>
      <c r="C188" s="23"/>
      <c r="D188" s="23">
        <v>5774</v>
      </c>
      <c r="E188" s="9">
        <v>1345</v>
      </c>
      <c r="F188" s="9">
        <v>25</v>
      </c>
      <c r="G188" s="12">
        <f t="shared" si="36"/>
        <v>4.3297540699688257</v>
      </c>
      <c r="H188" s="12">
        <f t="shared" si="45"/>
        <v>3427.2736919150661</v>
      </c>
      <c r="I188" s="10">
        <f t="shared" si="46"/>
        <v>1620370</v>
      </c>
      <c r="J188" s="9">
        <f t="shared" si="47"/>
        <v>798485</v>
      </c>
      <c r="K188" s="10">
        <f t="shared" si="37"/>
        <v>2418855</v>
      </c>
      <c r="L188" s="94"/>
      <c r="M188" s="9">
        <f t="shared" si="48"/>
        <v>4028652</v>
      </c>
      <c r="N188" s="9">
        <f t="shared" si="49"/>
        <v>607539.7832916613</v>
      </c>
      <c r="O188" s="10">
        <f t="shared" si="38"/>
        <v>4636191.7832916612</v>
      </c>
      <c r="P188" s="94"/>
      <c r="Q188" s="9">
        <f t="shared" si="50"/>
        <v>7055046.7832916612</v>
      </c>
    </row>
    <row r="189" spans="1:17">
      <c r="A189" s="69" t="s">
        <v>198</v>
      </c>
      <c r="B189" s="10" t="s">
        <v>199</v>
      </c>
      <c r="C189" s="22">
        <v>72337</v>
      </c>
      <c r="D189" s="22"/>
      <c r="E189" s="10">
        <v>3038</v>
      </c>
      <c r="F189" s="10">
        <v>171</v>
      </c>
      <c r="G189" s="11">
        <f t="shared" si="36"/>
        <v>2.3639354687089593</v>
      </c>
      <c r="H189" s="11">
        <f t="shared" si="45"/>
        <v>78643.007473264064</v>
      </c>
      <c r="I189" s="10">
        <f t="shared" si="46"/>
        <v>1620370</v>
      </c>
      <c r="J189" s="10">
        <f t="shared" si="47"/>
        <v>1803568</v>
      </c>
      <c r="K189" s="10">
        <f t="shared" si="37"/>
        <v>3423938</v>
      </c>
      <c r="L189" s="93">
        <f>SUM(K189:K193)</f>
        <v>10084110</v>
      </c>
      <c r="M189" s="10">
        <f t="shared" si="48"/>
        <v>50471182</v>
      </c>
      <c r="N189" s="10">
        <f t="shared" si="49"/>
        <v>13940747.081396319</v>
      </c>
      <c r="O189" s="10">
        <f t="shared" si="38"/>
        <v>64411929.081396319</v>
      </c>
      <c r="P189" s="93">
        <f>SUM(O189:O193)</f>
        <v>72506364.879642591</v>
      </c>
      <c r="Q189" s="10">
        <f t="shared" si="50"/>
        <v>67835867.081396312</v>
      </c>
    </row>
    <row r="190" spans="1:17">
      <c r="A190" s="69"/>
      <c r="B190" s="9" t="s">
        <v>200</v>
      </c>
      <c r="C190" s="23"/>
      <c r="D190" s="23">
        <v>526</v>
      </c>
      <c r="E190" s="9">
        <v>22</v>
      </c>
      <c r="F190" s="9">
        <v>2</v>
      </c>
      <c r="G190" s="12">
        <f t="shared" si="36"/>
        <v>3.8022813688212929</v>
      </c>
      <c r="H190" s="12">
        <f t="shared" si="45"/>
        <v>355.53039021848292</v>
      </c>
      <c r="I190" s="10">
        <f t="shared" si="46"/>
        <v>1620370</v>
      </c>
      <c r="J190" s="9">
        <f t="shared" si="47"/>
        <v>13060</v>
      </c>
      <c r="K190" s="10">
        <f t="shared" si="37"/>
        <v>1633430</v>
      </c>
      <c r="L190" s="97"/>
      <c r="M190" s="9">
        <f t="shared" si="48"/>
        <v>367002</v>
      </c>
      <c r="N190" s="9">
        <f t="shared" si="49"/>
        <v>63023.521213516702</v>
      </c>
      <c r="O190" s="10">
        <f t="shared" si="38"/>
        <v>430025.52121351671</v>
      </c>
      <c r="P190" s="97"/>
      <c r="Q190" s="9">
        <f t="shared" si="50"/>
        <v>2063455.5212135166</v>
      </c>
    </row>
    <row r="191" spans="1:17">
      <c r="A191" s="69"/>
      <c r="B191" s="9" t="s">
        <v>201</v>
      </c>
      <c r="C191" s="23"/>
      <c r="D191" s="23">
        <v>1234</v>
      </c>
      <c r="E191" s="9">
        <v>52</v>
      </c>
      <c r="F191" s="5">
        <v>1</v>
      </c>
      <c r="G191" s="12">
        <f t="shared" si="36"/>
        <v>0.81037277147487841</v>
      </c>
      <c r="H191" s="12">
        <f t="shared" si="45"/>
        <v>3913.5019653857671</v>
      </c>
      <c r="I191" s="10">
        <f t="shared" si="46"/>
        <v>1620370</v>
      </c>
      <c r="J191" s="9">
        <f t="shared" si="47"/>
        <v>30870</v>
      </c>
      <c r="K191" s="10">
        <f t="shared" si="37"/>
        <v>1651240</v>
      </c>
      <c r="L191" s="97"/>
      <c r="M191" s="9">
        <f t="shared" si="48"/>
        <v>860990</v>
      </c>
      <c r="N191" s="9">
        <f t="shared" si="49"/>
        <v>693731.62160078832</v>
      </c>
      <c r="O191" s="10">
        <f t="shared" si="38"/>
        <v>1554721.6216007883</v>
      </c>
      <c r="P191" s="97"/>
      <c r="Q191" s="9">
        <f t="shared" si="50"/>
        <v>3205961.6216007881</v>
      </c>
    </row>
    <row r="192" spans="1:17">
      <c r="A192" s="69"/>
      <c r="B192" s="9" t="s">
        <v>202</v>
      </c>
      <c r="C192" s="23"/>
      <c r="D192" s="23">
        <v>4151</v>
      </c>
      <c r="E192" s="9">
        <v>174</v>
      </c>
      <c r="F192" s="9">
        <v>4</v>
      </c>
      <c r="G192" s="12">
        <f t="shared" si="36"/>
        <v>0.96362322331968198</v>
      </c>
      <c r="H192" s="12">
        <f t="shared" si="45"/>
        <v>11070.843519689144</v>
      </c>
      <c r="I192" s="10">
        <f t="shared" si="46"/>
        <v>1620370</v>
      </c>
      <c r="J192" s="9">
        <f t="shared" si="47"/>
        <v>103298</v>
      </c>
      <c r="K192" s="10">
        <f t="shared" si="37"/>
        <v>1723668</v>
      </c>
      <c r="L192" s="97"/>
      <c r="M192" s="9">
        <f t="shared" si="48"/>
        <v>2896247</v>
      </c>
      <c r="N192" s="9">
        <f t="shared" si="49"/>
        <v>1962486.3601277038</v>
      </c>
      <c r="O192" s="10">
        <f t="shared" si="38"/>
        <v>4858733.3601277042</v>
      </c>
      <c r="P192" s="97"/>
      <c r="Q192" s="9">
        <f t="shared" si="50"/>
        <v>6582401.3601277042</v>
      </c>
    </row>
    <row r="193" spans="1:17">
      <c r="A193" s="69"/>
      <c r="B193" s="9" t="s">
        <v>203</v>
      </c>
      <c r="C193" s="23"/>
      <c r="D193" s="23">
        <v>1268</v>
      </c>
      <c r="E193" s="9">
        <v>53</v>
      </c>
      <c r="F193" s="9">
        <v>2</v>
      </c>
      <c r="G193" s="12">
        <f t="shared" si="36"/>
        <v>1.5772870662460567</v>
      </c>
      <c r="H193" s="12">
        <f t="shared" si="45"/>
        <v>2066.0638946733443</v>
      </c>
      <c r="I193" s="10">
        <f t="shared" si="46"/>
        <v>1620370</v>
      </c>
      <c r="J193" s="9">
        <f t="shared" si="47"/>
        <v>31464</v>
      </c>
      <c r="K193" s="10">
        <f t="shared" si="37"/>
        <v>1651834</v>
      </c>
      <c r="L193" s="94"/>
      <c r="M193" s="9">
        <f t="shared" si="48"/>
        <v>884712</v>
      </c>
      <c r="N193" s="9">
        <f t="shared" si="49"/>
        <v>366243.29530425946</v>
      </c>
      <c r="O193" s="10">
        <f t="shared" si="38"/>
        <v>1250955.2953042595</v>
      </c>
      <c r="P193" s="94"/>
      <c r="Q193" s="9">
        <f t="shared" si="50"/>
        <v>2902789.2953042593</v>
      </c>
    </row>
    <row r="194" spans="1:17">
      <c r="A194" s="69" t="s">
        <v>204</v>
      </c>
      <c r="B194" s="10" t="s">
        <v>205</v>
      </c>
      <c r="C194" s="22">
        <v>13532</v>
      </c>
      <c r="D194" s="22"/>
      <c r="E194" s="10">
        <v>6062</v>
      </c>
      <c r="F194" s="10">
        <v>68</v>
      </c>
      <c r="G194" s="11">
        <f t="shared" si="36"/>
        <v>5.025125628140704</v>
      </c>
      <c r="H194" s="11">
        <f t="shared" si="45"/>
        <v>6920.7044401889989</v>
      </c>
      <c r="I194" s="10">
        <f t="shared" si="46"/>
        <v>1620370</v>
      </c>
      <c r="J194" s="10">
        <f t="shared" si="47"/>
        <v>3598825</v>
      </c>
      <c r="K194" s="10">
        <f t="shared" si="37"/>
        <v>5219195</v>
      </c>
      <c r="L194" s="93">
        <f>SUM(K194:K198)</f>
        <v>17494295</v>
      </c>
      <c r="M194" s="10">
        <f t="shared" si="48"/>
        <v>9441586</v>
      </c>
      <c r="N194" s="10">
        <f t="shared" si="49"/>
        <v>1226806.9765588653</v>
      </c>
      <c r="O194" s="10">
        <f t="shared" si="38"/>
        <v>10668392.976558866</v>
      </c>
      <c r="P194" s="93">
        <f>SUM(O194:O198)</f>
        <v>29227158.593132108</v>
      </c>
      <c r="Q194" s="10">
        <f t="shared" si="50"/>
        <v>15887587.976558866</v>
      </c>
    </row>
    <row r="195" spans="1:17">
      <c r="A195" s="69"/>
      <c r="B195" s="9" t="s">
        <v>206</v>
      </c>
      <c r="C195" s="23"/>
      <c r="D195" s="23">
        <v>5433</v>
      </c>
      <c r="E195" s="9">
        <v>2434</v>
      </c>
      <c r="F195" s="9">
        <v>21</v>
      </c>
      <c r="G195" s="12">
        <f t="shared" si="36"/>
        <v>3.8652678078409721</v>
      </c>
      <c r="H195" s="12">
        <f t="shared" si="45"/>
        <v>3612.39599574258</v>
      </c>
      <c r="I195" s="10">
        <f t="shared" si="46"/>
        <v>1620370</v>
      </c>
      <c r="J195" s="9">
        <f t="shared" si="47"/>
        <v>1444991</v>
      </c>
      <c r="K195" s="10">
        <f t="shared" si="37"/>
        <v>3065361</v>
      </c>
      <c r="L195" s="97"/>
      <c r="M195" s="9">
        <f t="shared" si="48"/>
        <v>3790728</v>
      </c>
      <c r="N195" s="9">
        <f t="shared" si="49"/>
        <v>640355.71060296276</v>
      </c>
      <c r="O195" s="10">
        <f t="shared" si="38"/>
        <v>4431083.7106029624</v>
      </c>
      <c r="P195" s="97"/>
      <c r="Q195" s="9">
        <f t="shared" si="50"/>
        <v>7496444.7106029624</v>
      </c>
    </row>
    <row r="196" spans="1:17">
      <c r="A196" s="69"/>
      <c r="B196" s="9" t="s">
        <v>207</v>
      </c>
      <c r="C196" s="23"/>
      <c r="D196" s="23">
        <v>6590</v>
      </c>
      <c r="E196" s="9">
        <v>2952</v>
      </c>
      <c r="F196" s="9">
        <v>25</v>
      </c>
      <c r="G196" s="12">
        <f t="shared" si="36"/>
        <v>3.7936267071320184</v>
      </c>
      <c r="H196" s="12">
        <f t="shared" si="45"/>
        <v>4464.4304065252636</v>
      </c>
      <c r="I196" s="10">
        <f t="shared" si="46"/>
        <v>1620370</v>
      </c>
      <c r="J196" s="9">
        <f t="shared" si="47"/>
        <v>1752512</v>
      </c>
      <c r="K196" s="10">
        <f t="shared" si="37"/>
        <v>3372882</v>
      </c>
      <c r="L196" s="97"/>
      <c r="M196" s="9">
        <f t="shared" si="48"/>
        <v>4597993</v>
      </c>
      <c r="N196" s="9">
        <f t="shared" si="49"/>
        <v>791392.61276373081</v>
      </c>
      <c r="O196" s="10">
        <f t="shared" si="38"/>
        <v>5389385.6127637308</v>
      </c>
      <c r="P196" s="97"/>
      <c r="Q196" s="9">
        <f t="shared" si="50"/>
        <v>8762267.6127637308</v>
      </c>
    </row>
    <row r="197" spans="1:17">
      <c r="A197" s="69"/>
      <c r="B197" s="9" t="s">
        <v>208</v>
      </c>
      <c r="C197" s="23"/>
      <c r="D197" s="23">
        <v>6141</v>
      </c>
      <c r="E197" s="9">
        <v>2751</v>
      </c>
      <c r="F197" s="9">
        <v>16</v>
      </c>
      <c r="G197" s="12">
        <f t="shared" si="36"/>
        <v>2.6054388536069046</v>
      </c>
      <c r="H197" s="12">
        <f t="shared" si="45"/>
        <v>6057.5003649589198</v>
      </c>
      <c r="I197" s="10">
        <f t="shared" si="46"/>
        <v>1620370</v>
      </c>
      <c r="J197" s="9">
        <f t="shared" si="47"/>
        <v>1633185</v>
      </c>
      <c r="K197" s="10">
        <f t="shared" si="37"/>
        <v>3253555</v>
      </c>
      <c r="L197" s="97"/>
      <c r="M197" s="9">
        <f t="shared" si="48"/>
        <v>4284716</v>
      </c>
      <c r="N197" s="9">
        <f t="shared" si="49"/>
        <v>1073790.0704276473</v>
      </c>
      <c r="O197" s="10">
        <f t="shared" si="38"/>
        <v>5358506.0704276469</v>
      </c>
      <c r="P197" s="97"/>
      <c r="Q197" s="9">
        <f t="shared" si="50"/>
        <v>8612061.0704276469</v>
      </c>
    </row>
    <row r="198" spans="1:17">
      <c r="A198" s="69"/>
      <c r="B198" s="9" t="s">
        <v>209</v>
      </c>
      <c r="C198" s="23"/>
      <c r="D198" s="23">
        <v>3621</v>
      </c>
      <c r="E198" s="9">
        <v>1622</v>
      </c>
      <c r="F198" s="9">
        <v>7</v>
      </c>
      <c r="G198" s="12">
        <f t="shared" si="36"/>
        <v>1.9331676332504832</v>
      </c>
      <c r="H198" s="12">
        <f t="shared" si="45"/>
        <v>4813.8687656677957</v>
      </c>
      <c r="I198" s="10">
        <f t="shared" si="46"/>
        <v>1620370</v>
      </c>
      <c r="J198" s="9">
        <f t="shared" si="47"/>
        <v>962932</v>
      </c>
      <c r="K198" s="10">
        <f t="shared" si="37"/>
        <v>2583302</v>
      </c>
      <c r="L198" s="94"/>
      <c r="M198" s="9">
        <f t="shared" si="48"/>
        <v>2526454</v>
      </c>
      <c r="N198" s="9">
        <f t="shared" si="49"/>
        <v>853336.22277890344</v>
      </c>
      <c r="O198" s="10">
        <f t="shared" si="38"/>
        <v>3379790.2227789033</v>
      </c>
      <c r="P198" s="94"/>
      <c r="Q198" s="9">
        <f t="shared" si="50"/>
        <v>5963092.2227789033</v>
      </c>
    </row>
    <row r="199" spans="1:17">
      <c r="A199" s="69"/>
      <c r="B199" s="9" t="s">
        <v>210</v>
      </c>
      <c r="C199" s="22"/>
      <c r="D199" s="22">
        <v>1974</v>
      </c>
      <c r="E199" s="9">
        <v>884</v>
      </c>
      <c r="F199" s="9">
        <v>9</v>
      </c>
      <c r="G199" s="12">
        <f t="shared" si="36"/>
        <v>4.5592705167173246</v>
      </c>
      <c r="H199" s="12">
        <f t="shared" si="45"/>
        <v>1112.7228951593579</v>
      </c>
      <c r="I199" s="10">
        <f t="shared" si="46"/>
        <v>1620370</v>
      </c>
      <c r="J199" s="9">
        <f t="shared" si="47"/>
        <v>524803</v>
      </c>
      <c r="K199" s="10">
        <f t="shared" si="37"/>
        <v>2145173</v>
      </c>
      <c r="L199" s="93">
        <f>SUM(K199:K201)</f>
        <v>14615693</v>
      </c>
      <c r="M199" s="9">
        <f t="shared" si="48"/>
        <v>1377305</v>
      </c>
      <c r="N199" s="9">
        <f t="shared" si="49"/>
        <v>197248.159136962</v>
      </c>
      <c r="O199" s="10">
        <f t="shared" si="38"/>
        <v>1574553.1591369619</v>
      </c>
      <c r="P199" s="93">
        <f>SUM(O199:O201)</f>
        <v>32190282.478318803</v>
      </c>
      <c r="Q199" s="9">
        <f t="shared" si="50"/>
        <v>3719726.1591369621</v>
      </c>
    </row>
    <row r="200" spans="1:17">
      <c r="A200" s="69"/>
      <c r="B200" s="9" t="s">
        <v>211</v>
      </c>
      <c r="C200" s="23"/>
      <c r="D200" s="23">
        <v>18310</v>
      </c>
      <c r="E200" s="9">
        <v>8203</v>
      </c>
      <c r="F200" s="9">
        <v>48</v>
      </c>
      <c r="G200" s="12">
        <f t="shared" si="36"/>
        <v>2.6215182960131074</v>
      </c>
      <c r="H200" s="12">
        <f t="shared" si="45"/>
        <v>17950.257710602345</v>
      </c>
      <c r="I200" s="10">
        <f t="shared" si="46"/>
        <v>1620370</v>
      </c>
      <c r="J200" s="9">
        <f t="shared" si="47"/>
        <v>4869871</v>
      </c>
      <c r="K200" s="10">
        <f t="shared" si="37"/>
        <v>6490241</v>
      </c>
      <c r="L200" s="97"/>
      <c r="M200" s="9">
        <f t="shared" si="48"/>
        <v>12775306</v>
      </c>
      <c r="N200" s="9">
        <f t="shared" si="49"/>
        <v>3181973.9711056259</v>
      </c>
      <c r="O200" s="10">
        <f t="shared" si="38"/>
        <v>15957279.971105626</v>
      </c>
      <c r="P200" s="97"/>
      <c r="Q200" s="9">
        <f t="shared" si="50"/>
        <v>22447520.971105628</v>
      </c>
    </row>
    <row r="201" spans="1:17">
      <c r="A201" s="69"/>
      <c r="B201" s="9" t="s">
        <v>212</v>
      </c>
      <c r="C201" s="23"/>
      <c r="D201" s="23">
        <v>16392</v>
      </c>
      <c r="E201" s="9">
        <v>7344</v>
      </c>
      <c r="F201" s="9">
        <v>38</v>
      </c>
      <c r="G201" s="12">
        <f t="shared" si="36"/>
        <v>2.3182040019521719</v>
      </c>
      <c r="H201" s="12">
        <f t="shared" si="45"/>
        <v>18172.535713959707</v>
      </c>
      <c r="I201" s="10">
        <f t="shared" si="46"/>
        <v>1620370</v>
      </c>
      <c r="J201" s="9">
        <f t="shared" si="47"/>
        <v>4359909</v>
      </c>
      <c r="K201" s="10">
        <f t="shared" si="37"/>
        <v>5980279</v>
      </c>
      <c r="L201" s="94"/>
      <c r="M201" s="9">
        <f t="shared" si="48"/>
        <v>11437073</v>
      </c>
      <c r="N201" s="9">
        <f t="shared" si="49"/>
        <v>3221376.3480762187</v>
      </c>
      <c r="O201" s="10">
        <f t="shared" si="38"/>
        <v>14658449.348076219</v>
      </c>
      <c r="P201" s="94"/>
      <c r="Q201" s="9">
        <f t="shared" si="50"/>
        <v>20638728.348076217</v>
      </c>
    </row>
    <row r="202" spans="1:17">
      <c r="A202" s="69"/>
      <c r="B202" s="9" t="s">
        <v>213</v>
      </c>
      <c r="C202" s="22"/>
      <c r="D202" s="22">
        <v>3158</v>
      </c>
      <c r="E202" s="9">
        <v>1415</v>
      </c>
      <c r="F202" s="9">
        <v>3</v>
      </c>
      <c r="G202" s="12">
        <f t="shared" si="36"/>
        <v>0.94996833438885364</v>
      </c>
      <c r="H202" s="12">
        <f t="shared" si="45"/>
        <v>8543.5474045571555</v>
      </c>
      <c r="I202" s="10">
        <f t="shared" si="46"/>
        <v>1620370</v>
      </c>
      <c r="J202" s="9">
        <f t="shared" si="47"/>
        <v>840042</v>
      </c>
      <c r="K202" s="10">
        <f t="shared" si="37"/>
        <v>2460412</v>
      </c>
      <c r="L202" s="93">
        <f>SUM(K202:K203)</f>
        <v>4471416</v>
      </c>
      <c r="M202" s="9">
        <f t="shared" si="48"/>
        <v>2203408</v>
      </c>
      <c r="N202" s="9">
        <f t="shared" si="49"/>
        <v>1514482.181843597</v>
      </c>
      <c r="O202" s="10">
        <f t="shared" si="38"/>
        <v>3717890.181843597</v>
      </c>
      <c r="P202" s="93">
        <f>SUM(O202:O203)</f>
        <v>4939467.3813425656</v>
      </c>
      <c r="Q202" s="9">
        <f t="shared" si="50"/>
        <v>6178302.1818435974</v>
      </c>
    </row>
    <row r="203" spans="1:17">
      <c r="A203" s="69"/>
      <c r="B203" s="9" t="s">
        <v>214</v>
      </c>
      <c r="C203" s="23"/>
      <c r="D203" s="23">
        <v>1469</v>
      </c>
      <c r="E203" s="9">
        <v>658</v>
      </c>
      <c r="F203" s="9">
        <v>5</v>
      </c>
      <c r="G203" s="12">
        <f t="shared" si="36"/>
        <v>3.4036759700476513</v>
      </c>
      <c r="H203" s="12">
        <f t="shared" si="45"/>
        <v>1109.1973520020063</v>
      </c>
      <c r="I203" s="10">
        <f t="shared" si="46"/>
        <v>1620370</v>
      </c>
      <c r="J203" s="9">
        <f t="shared" si="47"/>
        <v>390634</v>
      </c>
      <c r="K203" s="10">
        <f t="shared" si="37"/>
        <v>2011004</v>
      </c>
      <c r="L203" s="94"/>
      <c r="M203" s="9">
        <f t="shared" si="48"/>
        <v>1024954</v>
      </c>
      <c r="N203" s="9">
        <f t="shared" si="49"/>
        <v>196623.19949896881</v>
      </c>
      <c r="O203" s="10">
        <f t="shared" si="38"/>
        <v>1221577.1994989689</v>
      </c>
      <c r="P203" s="94"/>
      <c r="Q203" s="9">
        <f t="shared" si="50"/>
        <v>3232581.1994989691</v>
      </c>
    </row>
    <row r="204" spans="1:17" ht="18" customHeight="1">
      <c r="A204" s="114" t="s">
        <v>255</v>
      </c>
      <c r="B204" s="80" t="s">
        <v>6</v>
      </c>
      <c r="C204" s="74" t="s">
        <v>7</v>
      </c>
      <c r="D204" s="74"/>
      <c r="E204" s="80" t="s">
        <v>8</v>
      </c>
      <c r="F204" s="80" t="s">
        <v>9</v>
      </c>
      <c r="G204" s="80" t="s">
        <v>10</v>
      </c>
      <c r="H204" s="83" t="s">
        <v>11</v>
      </c>
      <c r="I204" s="75" t="s">
        <v>12</v>
      </c>
      <c r="J204" s="77"/>
      <c r="K204" s="82" t="s">
        <v>13</v>
      </c>
      <c r="L204" s="98" t="s">
        <v>260</v>
      </c>
      <c r="M204" s="75" t="s">
        <v>14</v>
      </c>
      <c r="N204" s="77"/>
      <c r="O204" s="82" t="s">
        <v>15</v>
      </c>
      <c r="P204" s="98" t="s">
        <v>261</v>
      </c>
      <c r="Q204" s="80" t="s">
        <v>16</v>
      </c>
    </row>
    <row r="205" spans="1:17" ht="54" customHeight="1">
      <c r="A205" s="115"/>
      <c r="B205" s="81"/>
      <c r="C205" s="3" t="s">
        <v>17</v>
      </c>
      <c r="D205" s="3" t="s">
        <v>18</v>
      </c>
      <c r="E205" s="81"/>
      <c r="F205" s="81"/>
      <c r="G205" s="81"/>
      <c r="H205" s="84"/>
      <c r="I205" s="3" t="s">
        <v>19</v>
      </c>
      <c r="J205" s="3" t="s">
        <v>20</v>
      </c>
      <c r="K205" s="82"/>
      <c r="L205" s="99"/>
      <c r="M205" s="3" t="s">
        <v>21</v>
      </c>
      <c r="N205" s="3" t="s">
        <v>22</v>
      </c>
      <c r="O205" s="82"/>
      <c r="P205" s="99"/>
      <c r="Q205" s="81"/>
    </row>
    <row r="206" spans="1:17">
      <c r="A206" s="69" t="s">
        <v>215</v>
      </c>
      <c r="B206" s="10" t="s">
        <v>216</v>
      </c>
      <c r="C206" s="22">
        <v>15289</v>
      </c>
      <c r="D206" s="22"/>
      <c r="E206" s="10">
        <v>12017</v>
      </c>
      <c r="F206" s="10">
        <v>59</v>
      </c>
      <c r="G206" s="11">
        <f t="shared" si="36"/>
        <v>3.8589835829681469</v>
      </c>
      <c r="H206" s="11">
        <f t="shared" ref="H206:H226" si="51">G$238/G206*(C206+D206)</f>
        <v>10182.194450300474</v>
      </c>
      <c r="I206" s="10">
        <f t="shared" ref="I206:I237" si="52">ROUNDDOWN(E$3*I$7/M$2,0)</f>
        <v>1620370</v>
      </c>
      <c r="J206" s="10">
        <f t="shared" ref="J206:J237" si="53">ROUNDDOWN(E$3*J$7/M$3*(E206),0)</f>
        <v>7134127</v>
      </c>
      <c r="K206" s="10">
        <f t="shared" si="37"/>
        <v>8754497</v>
      </c>
      <c r="L206" s="93">
        <f>SUM(K206:K216)</f>
        <v>77696832</v>
      </c>
      <c r="M206" s="10">
        <f t="shared" ref="M206:M237" si="54">ROUNDDOWN(E$3*M$7/P$3*(C206+D206),0)</f>
        <v>10667485</v>
      </c>
      <c r="N206" s="10">
        <f t="shared" ref="N206:N237" si="55">E$3*N$7*H206/H$238</f>
        <v>1804958.9165761929</v>
      </c>
      <c r="O206" s="10">
        <f t="shared" si="38"/>
        <v>12472443.916576194</v>
      </c>
      <c r="P206" s="93">
        <f>SUM(O206:O216)</f>
        <v>117570080.28313667</v>
      </c>
      <c r="Q206" s="10">
        <f t="shared" ref="Q206:Q237" si="56">O206+K206</f>
        <v>21226940.916576192</v>
      </c>
    </row>
    <row r="207" spans="1:17">
      <c r="A207" s="69"/>
      <c r="B207" s="9" t="s">
        <v>217</v>
      </c>
      <c r="C207" s="23"/>
      <c r="D207" s="23">
        <v>21700</v>
      </c>
      <c r="E207" s="9">
        <v>17056</v>
      </c>
      <c r="F207" s="9">
        <v>43</v>
      </c>
      <c r="G207" s="12">
        <f t="shared" si="36"/>
        <v>1.981566820276498</v>
      </c>
      <c r="H207" s="12">
        <f t="shared" si="51"/>
        <v>28144.027662947108</v>
      </c>
      <c r="I207" s="10">
        <f t="shared" si="52"/>
        <v>1620370</v>
      </c>
      <c r="J207" s="9">
        <f t="shared" si="53"/>
        <v>10125628</v>
      </c>
      <c r="K207" s="10">
        <f t="shared" si="37"/>
        <v>11745998</v>
      </c>
      <c r="L207" s="97"/>
      <c r="M207" s="9">
        <f t="shared" si="54"/>
        <v>15140587</v>
      </c>
      <c r="N207" s="9">
        <f t="shared" si="55"/>
        <v>4988984.8329408355</v>
      </c>
      <c r="O207" s="10">
        <f t="shared" si="38"/>
        <v>20129571.832940836</v>
      </c>
      <c r="P207" s="97"/>
      <c r="Q207" s="9">
        <f t="shared" si="56"/>
        <v>31875569.832940836</v>
      </c>
    </row>
    <row r="208" spans="1:17">
      <c r="A208" s="69"/>
      <c r="B208" s="9" t="s">
        <v>218</v>
      </c>
      <c r="C208" s="23"/>
      <c r="D208" s="23">
        <v>9859</v>
      </c>
      <c r="E208" s="9">
        <v>7749</v>
      </c>
      <c r="F208" s="9">
        <v>17</v>
      </c>
      <c r="G208" s="12">
        <f t="shared" si="36"/>
        <v>1.7243128106298813</v>
      </c>
      <c r="H208" s="12">
        <f t="shared" si="51"/>
        <v>14694.406462738794</v>
      </c>
      <c r="I208" s="10">
        <f t="shared" si="52"/>
        <v>1620370</v>
      </c>
      <c r="J208" s="9">
        <f t="shared" si="53"/>
        <v>4600345</v>
      </c>
      <c r="K208" s="10">
        <f t="shared" si="37"/>
        <v>6220715</v>
      </c>
      <c r="L208" s="97"/>
      <c r="M208" s="9">
        <f t="shared" si="54"/>
        <v>6878850</v>
      </c>
      <c r="N208" s="9">
        <f t="shared" si="55"/>
        <v>2604821.5930439765</v>
      </c>
      <c r="O208" s="10">
        <f t="shared" si="38"/>
        <v>9483671.5930439755</v>
      </c>
      <c r="P208" s="97"/>
      <c r="Q208" s="9">
        <f t="shared" si="56"/>
        <v>15704386.593043976</v>
      </c>
    </row>
    <row r="209" spans="1:17">
      <c r="A209" s="69"/>
      <c r="B209" s="9" t="s">
        <v>219</v>
      </c>
      <c r="C209" s="23"/>
      <c r="D209" s="23">
        <v>18073</v>
      </c>
      <c r="E209" s="9">
        <v>14205</v>
      </c>
      <c r="F209" s="9">
        <v>26</v>
      </c>
      <c r="G209" s="12">
        <f t="shared" si="36"/>
        <v>1.4386100813368006</v>
      </c>
      <c r="H209" s="12">
        <f t="shared" si="51"/>
        <v>32286.605415090395</v>
      </c>
      <c r="I209" s="10">
        <f t="shared" si="52"/>
        <v>1620370</v>
      </c>
      <c r="J209" s="9">
        <f t="shared" si="53"/>
        <v>8433076</v>
      </c>
      <c r="K209" s="10">
        <f t="shared" si="37"/>
        <v>10053446</v>
      </c>
      <c r="L209" s="97"/>
      <c r="M209" s="9">
        <f t="shared" si="54"/>
        <v>12609946</v>
      </c>
      <c r="N209" s="9">
        <f t="shared" si="55"/>
        <v>5723323.8487431258</v>
      </c>
      <c r="O209" s="10">
        <f t="shared" si="38"/>
        <v>18333269.848743126</v>
      </c>
      <c r="P209" s="97"/>
      <c r="Q209" s="9">
        <f t="shared" si="56"/>
        <v>28386715.848743126</v>
      </c>
    </row>
    <row r="210" spans="1:17">
      <c r="A210" s="69"/>
      <c r="B210" s="9" t="s">
        <v>220</v>
      </c>
      <c r="C210" s="23"/>
      <c r="D210" s="23">
        <v>5091</v>
      </c>
      <c r="E210" s="9">
        <v>4002</v>
      </c>
      <c r="F210" s="9">
        <v>10</v>
      </c>
      <c r="G210" s="12">
        <f t="shared" si="36"/>
        <v>1.9642506383814573</v>
      </c>
      <c r="H210" s="12">
        <f t="shared" si="51"/>
        <v>6661.0306334646257</v>
      </c>
      <c r="I210" s="10">
        <f t="shared" si="52"/>
        <v>1620370</v>
      </c>
      <c r="J210" s="9">
        <f t="shared" si="53"/>
        <v>2375865</v>
      </c>
      <c r="K210" s="10">
        <f t="shared" si="37"/>
        <v>3996235</v>
      </c>
      <c r="L210" s="97"/>
      <c r="M210" s="9">
        <f t="shared" si="54"/>
        <v>3552107</v>
      </c>
      <c r="N210" s="9">
        <f t="shared" si="55"/>
        <v>1180775.5876341911</v>
      </c>
      <c r="O210" s="10">
        <f t="shared" si="38"/>
        <v>4732882.5876341909</v>
      </c>
      <c r="P210" s="97"/>
      <c r="Q210" s="9">
        <f t="shared" si="56"/>
        <v>8729117.5876341909</v>
      </c>
    </row>
    <row r="211" spans="1:17">
      <c r="A211" s="69"/>
      <c r="B211" s="9" t="s">
        <v>221</v>
      </c>
      <c r="C211" s="23"/>
      <c r="D211" s="23">
        <v>9234</v>
      </c>
      <c r="E211" s="9">
        <v>7258</v>
      </c>
      <c r="F211" s="9">
        <v>23</v>
      </c>
      <c r="G211" s="12">
        <f t="shared" si="36"/>
        <v>2.490794888455707</v>
      </c>
      <c r="H211" s="12">
        <f t="shared" si="51"/>
        <v>9527.6795376868922</v>
      </c>
      <c r="I211" s="10">
        <f t="shared" si="52"/>
        <v>1620370</v>
      </c>
      <c r="J211" s="9">
        <f t="shared" si="53"/>
        <v>4308854</v>
      </c>
      <c r="K211" s="10">
        <f t="shared" si="37"/>
        <v>5929224</v>
      </c>
      <c r="L211" s="97"/>
      <c r="M211" s="9">
        <f t="shared" si="54"/>
        <v>6442773</v>
      </c>
      <c r="N211" s="9">
        <f t="shared" si="55"/>
        <v>1688935.5452567509</v>
      </c>
      <c r="O211" s="10">
        <f t="shared" si="38"/>
        <v>8131708.5452567507</v>
      </c>
      <c r="P211" s="97"/>
      <c r="Q211" s="9">
        <f t="shared" si="56"/>
        <v>14060932.545256751</v>
      </c>
    </row>
    <row r="212" spans="1:17">
      <c r="A212" s="69"/>
      <c r="B212" s="9" t="s">
        <v>222</v>
      </c>
      <c r="C212" s="23"/>
      <c r="D212" s="23">
        <v>12232</v>
      </c>
      <c r="E212" s="9">
        <v>9614</v>
      </c>
      <c r="F212" s="9">
        <v>36</v>
      </c>
      <c r="G212" s="12">
        <f t="shared" si="36"/>
        <v>2.9431000654022239</v>
      </c>
      <c r="H212" s="12">
        <f t="shared" si="51"/>
        <v>10681.387750758844</v>
      </c>
      <c r="I212" s="10">
        <f t="shared" si="52"/>
        <v>1620370</v>
      </c>
      <c r="J212" s="9">
        <f t="shared" si="53"/>
        <v>5707539</v>
      </c>
      <c r="K212" s="10">
        <f t="shared" si="37"/>
        <v>7327909</v>
      </c>
      <c r="L212" s="97"/>
      <c r="M212" s="9">
        <f t="shared" si="54"/>
        <v>8534546</v>
      </c>
      <c r="N212" s="9">
        <f t="shared" si="55"/>
        <v>1893449.0159506791</v>
      </c>
      <c r="O212" s="10">
        <f t="shared" si="38"/>
        <v>10427995.01595068</v>
      </c>
      <c r="P212" s="97"/>
      <c r="Q212" s="9">
        <f t="shared" si="56"/>
        <v>17755904.01595068</v>
      </c>
    </row>
    <row r="213" spans="1:17">
      <c r="A213" s="69"/>
      <c r="B213" s="9" t="s">
        <v>223</v>
      </c>
      <c r="C213" s="23"/>
      <c r="D213" s="23">
        <v>11331</v>
      </c>
      <c r="E213" s="9">
        <v>8906</v>
      </c>
      <c r="F213" s="9">
        <v>20</v>
      </c>
      <c r="G213" s="12">
        <f t="shared" si="36"/>
        <v>1.7650692789691995</v>
      </c>
      <c r="H213" s="12">
        <f t="shared" si="51"/>
        <v>16498.395879328225</v>
      </c>
      <c r="I213" s="10">
        <f t="shared" si="52"/>
        <v>1620370</v>
      </c>
      <c r="J213" s="9">
        <f t="shared" si="53"/>
        <v>5287221</v>
      </c>
      <c r="K213" s="10">
        <f t="shared" si="37"/>
        <v>6907591</v>
      </c>
      <c r="L213" s="97"/>
      <c r="M213" s="9">
        <f t="shared" si="54"/>
        <v>7905898</v>
      </c>
      <c r="N213" s="9">
        <f t="shared" si="55"/>
        <v>2924607.9415345113</v>
      </c>
      <c r="O213" s="10">
        <f t="shared" si="38"/>
        <v>10830505.941534512</v>
      </c>
      <c r="P213" s="97"/>
      <c r="Q213" s="9">
        <f t="shared" si="56"/>
        <v>17738096.941534512</v>
      </c>
    </row>
    <row r="214" spans="1:17">
      <c r="A214" s="69"/>
      <c r="B214" s="9" t="s">
        <v>224</v>
      </c>
      <c r="C214" s="23"/>
      <c r="D214" s="23">
        <v>5128</v>
      </c>
      <c r="E214" s="9">
        <v>4031</v>
      </c>
      <c r="F214" s="9">
        <v>9</v>
      </c>
      <c r="G214" s="12">
        <f t="shared" si="36"/>
        <v>1.7550702028081124</v>
      </c>
      <c r="H214" s="12">
        <f t="shared" si="51"/>
        <v>7509.1150859610125</v>
      </c>
      <c r="I214" s="10">
        <f t="shared" si="52"/>
        <v>1620370</v>
      </c>
      <c r="J214" s="9">
        <f t="shared" si="53"/>
        <v>2393082</v>
      </c>
      <c r="K214" s="10">
        <f t="shared" si="37"/>
        <v>4013452</v>
      </c>
      <c r="L214" s="97"/>
      <c r="M214" s="9">
        <f t="shared" si="54"/>
        <v>3577923</v>
      </c>
      <c r="N214" s="9">
        <f t="shared" si="55"/>
        <v>1331112.2956998891</v>
      </c>
      <c r="O214" s="10">
        <f t="shared" si="38"/>
        <v>4909035.2956998888</v>
      </c>
      <c r="P214" s="97"/>
      <c r="Q214" s="9">
        <f t="shared" si="56"/>
        <v>8922487.2956998888</v>
      </c>
    </row>
    <row r="215" spans="1:17">
      <c r="A215" s="69"/>
      <c r="B215" s="9" t="s">
        <v>225</v>
      </c>
      <c r="C215" s="23"/>
      <c r="D215" s="23">
        <v>9438</v>
      </c>
      <c r="E215" s="9">
        <v>7418</v>
      </c>
      <c r="F215" s="9">
        <v>31</v>
      </c>
      <c r="G215" s="12">
        <f t="shared" ref="G215:G238" si="57">F215/(C215+D215)*1000</f>
        <v>3.2845941936851029</v>
      </c>
      <c r="H215" s="12">
        <f t="shared" si="51"/>
        <v>7384.7107473468941</v>
      </c>
      <c r="I215" s="10">
        <f t="shared" si="52"/>
        <v>1620370</v>
      </c>
      <c r="J215" s="9">
        <f t="shared" si="53"/>
        <v>4403841</v>
      </c>
      <c r="K215" s="10">
        <f t="shared" ref="K215:K237" si="58">J215+I215</f>
        <v>6024211</v>
      </c>
      <c r="L215" s="97"/>
      <c r="M215" s="9">
        <f t="shared" si="54"/>
        <v>6585108</v>
      </c>
      <c r="N215" s="9">
        <f t="shared" si="55"/>
        <v>1309059.6113460078</v>
      </c>
      <c r="O215" s="10">
        <f t="shared" ref="O215:O237" si="59">N215+M215</f>
        <v>7894167.6113460083</v>
      </c>
      <c r="P215" s="97"/>
      <c r="Q215" s="9">
        <f t="shared" si="56"/>
        <v>13918378.611346008</v>
      </c>
    </row>
    <row r="216" spans="1:17">
      <c r="A216" s="69"/>
      <c r="B216" s="9" t="s">
        <v>226</v>
      </c>
      <c r="C216" s="23"/>
      <c r="D216" s="23">
        <v>10936</v>
      </c>
      <c r="E216" s="9">
        <v>8596</v>
      </c>
      <c r="F216" s="9">
        <v>21</v>
      </c>
      <c r="G216" s="12">
        <f t="shared" si="57"/>
        <v>1.9202633504023408</v>
      </c>
      <c r="H216" s="12">
        <f t="shared" si="51"/>
        <v>14636.355358575564</v>
      </c>
      <c r="I216" s="10">
        <f t="shared" si="52"/>
        <v>1620370</v>
      </c>
      <c r="J216" s="9">
        <f t="shared" si="53"/>
        <v>5103184</v>
      </c>
      <c r="K216" s="10">
        <f t="shared" si="58"/>
        <v>6723554</v>
      </c>
      <c r="L216" s="94"/>
      <c r="M216" s="9">
        <f t="shared" si="54"/>
        <v>7630297</v>
      </c>
      <c r="N216" s="9">
        <f t="shared" si="55"/>
        <v>2594531.0944105093</v>
      </c>
      <c r="O216" s="10">
        <f t="shared" si="59"/>
        <v>10224828.094410509</v>
      </c>
      <c r="P216" s="94"/>
      <c r="Q216" s="9">
        <f t="shared" si="56"/>
        <v>16948382.094410509</v>
      </c>
    </row>
    <row r="217" spans="1:17">
      <c r="A217" s="69"/>
      <c r="B217" s="9" t="s">
        <v>227</v>
      </c>
      <c r="C217" s="22"/>
      <c r="D217" s="22">
        <v>4935</v>
      </c>
      <c r="E217" s="9">
        <v>3879</v>
      </c>
      <c r="F217" s="9">
        <v>12</v>
      </c>
      <c r="G217" s="12">
        <f t="shared" si="57"/>
        <v>2.4316109422492405</v>
      </c>
      <c r="H217" s="12">
        <f t="shared" si="51"/>
        <v>5215.8885710594895</v>
      </c>
      <c r="I217" s="10">
        <f t="shared" si="52"/>
        <v>1620370</v>
      </c>
      <c r="J217" s="9">
        <f t="shared" si="53"/>
        <v>2302844</v>
      </c>
      <c r="K217" s="10">
        <f t="shared" si="58"/>
        <v>3923214</v>
      </c>
      <c r="L217" s="93">
        <f>SUM(K217:K223)</f>
        <v>34391217</v>
      </c>
      <c r="M217" s="9">
        <f t="shared" si="54"/>
        <v>3443262</v>
      </c>
      <c r="N217" s="9">
        <f t="shared" si="55"/>
        <v>924600.74595450936</v>
      </c>
      <c r="O217" s="10">
        <f t="shared" si="59"/>
        <v>4367862.7459545098</v>
      </c>
      <c r="P217" s="93">
        <f>SUM(O217:O223)</f>
        <v>49966114.963140532</v>
      </c>
      <c r="Q217" s="9">
        <f t="shared" si="56"/>
        <v>8291076.7459545098</v>
      </c>
    </row>
    <row r="218" spans="1:17">
      <c r="A218" s="69"/>
      <c r="B218" s="9" t="s">
        <v>228</v>
      </c>
      <c r="C218" s="23"/>
      <c r="D218" s="23">
        <v>11593</v>
      </c>
      <c r="E218" s="9">
        <v>9112</v>
      </c>
      <c r="F218" s="9">
        <v>11</v>
      </c>
      <c r="G218" s="12">
        <f t="shared" si="57"/>
        <v>0.94884844302596394</v>
      </c>
      <c r="H218" s="12">
        <f t="shared" si="51"/>
        <v>31400.330805981601</v>
      </c>
      <c r="I218" s="10">
        <f t="shared" si="52"/>
        <v>1620370</v>
      </c>
      <c r="J218" s="9">
        <f t="shared" si="53"/>
        <v>5409517</v>
      </c>
      <c r="K218" s="10">
        <f t="shared" si="58"/>
        <v>7029887</v>
      </c>
      <c r="L218" s="97"/>
      <c r="M218" s="9">
        <f t="shared" si="54"/>
        <v>8088701</v>
      </c>
      <c r="N218" s="9">
        <f t="shared" si="55"/>
        <v>5566217.316742179</v>
      </c>
      <c r="O218" s="10">
        <f t="shared" si="59"/>
        <v>13654918.316742178</v>
      </c>
      <c r="P218" s="97"/>
      <c r="Q218" s="9">
        <f t="shared" si="56"/>
        <v>20684805.316742178</v>
      </c>
    </row>
    <row r="219" spans="1:17">
      <c r="A219" s="69"/>
      <c r="B219" s="9" t="s">
        <v>229</v>
      </c>
      <c r="C219" s="23"/>
      <c r="D219" s="23">
        <v>11073</v>
      </c>
      <c r="E219" s="9">
        <v>8703</v>
      </c>
      <c r="F219" s="9">
        <v>23</v>
      </c>
      <c r="G219" s="12">
        <f t="shared" si="57"/>
        <v>2.0771245371624674</v>
      </c>
      <c r="H219" s="12">
        <f t="shared" si="51"/>
        <v>13700.549958789277</v>
      </c>
      <c r="I219" s="10">
        <f t="shared" si="52"/>
        <v>1620370</v>
      </c>
      <c r="J219" s="9">
        <f t="shared" si="53"/>
        <v>5166706</v>
      </c>
      <c r="K219" s="10">
        <f t="shared" si="58"/>
        <v>6787076</v>
      </c>
      <c r="L219" s="97"/>
      <c r="M219" s="9">
        <f t="shared" si="54"/>
        <v>7725885</v>
      </c>
      <c r="N219" s="9">
        <f t="shared" si="55"/>
        <v>2428644.4273694414</v>
      </c>
      <c r="O219" s="10">
        <f t="shared" si="59"/>
        <v>10154529.427369442</v>
      </c>
      <c r="P219" s="97"/>
      <c r="Q219" s="9">
        <f t="shared" si="56"/>
        <v>16941605.427369442</v>
      </c>
    </row>
    <row r="220" spans="1:17">
      <c r="A220" s="69"/>
      <c r="B220" s="9" t="s">
        <v>230</v>
      </c>
      <c r="C220" s="23"/>
      <c r="D220" s="23">
        <v>6905</v>
      </c>
      <c r="E220" s="9">
        <v>5427</v>
      </c>
      <c r="F220" s="9">
        <v>14</v>
      </c>
      <c r="G220" s="12">
        <f t="shared" si="57"/>
        <v>2.0275162925416366</v>
      </c>
      <c r="H220" s="12">
        <f t="shared" si="51"/>
        <v>8752.5493271587402</v>
      </c>
      <c r="I220" s="10">
        <f t="shared" si="52"/>
        <v>1620370</v>
      </c>
      <c r="J220" s="9">
        <f t="shared" si="53"/>
        <v>3221845</v>
      </c>
      <c r="K220" s="10">
        <f t="shared" si="58"/>
        <v>4842215</v>
      </c>
      <c r="L220" s="97"/>
      <c r="M220" s="9">
        <f t="shared" si="54"/>
        <v>4817776</v>
      </c>
      <c r="N220" s="9">
        <f t="shared" si="55"/>
        <v>1551531.1584294022</v>
      </c>
      <c r="O220" s="10">
        <f t="shared" si="59"/>
        <v>6369307.1584294019</v>
      </c>
      <c r="P220" s="97"/>
      <c r="Q220" s="9">
        <f t="shared" si="56"/>
        <v>11211522.158429403</v>
      </c>
    </row>
    <row r="221" spans="1:17">
      <c r="A221" s="69"/>
      <c r="B221" s="9" t="s">
        <v>77</v>
      </c>
      <c r="C221" s="23"/>
      <c r="D221" s="23">
        <v>2881</v>
      </c>
      <c r="E221" s="9">
        <v>2264</v>
      </c>
      <c r="F221" s="9">
        <v>11</v>
      </c>
      <c r="G221" s="12">
        <f t="shared" si="57"/>
        <v>3.818118708781673</v>
      </c>
      <c r="H221" s="12">
        <f t="shared" si="51"/>
        <v>1939.2288710564201</v>
      </c>
      <c r="I221" s="10">
        <f t="shared" si="52"/>
        <v>1620370</v>
      </c>
      <c r="J221" s="9">
        <f t="shared" si="53"/>
        <v>1344068</v>
      </c>
      <c r="K221" s="10">
        <f t="shared" si="58"/>
        <v>2964438</v>
      </c>
      <c r="L221" s="97"/>
      <c r="M221" s="9">
        <f t="shared" si="54"/>
        <v>2010139</v>
      </c>
      <c r="N221" s="9">
        <f t="shared" si="55"/>
        <v>343759.73265684186</v>
      </c>
      <c r="O221" s="10">
        <f t="shared" si="59"/>
        <v>2353898.7326568421</v>
      </c>
      <c r="P221" s="97"/>
      <c r="Q221" s="9">
        <f t="shared" si="56"/>
        <v>5318336.7326568421</v>
      </c>
    </row>
    <row r="222" spans="1:17">
      <c r="A222" s="69"/>
      <c r="B222" s="9" t="s">
        <v>231</v>
      </c>
      <c r="C222" s="23"/>
      <c r="D222" s="23">
        <v>6360</v>
      </c>
      <c r="E222" s="9">
        <v>4999</v>
      </c>
      <c r="F222" s="9">
        <v>6</v>
      </c>
      <c r="G222" s="12">
        <f t="shared" si="57"/>
        <v>0.94339622641509435</v>
      </c>
      <c r="H222" s="12">
        <f t="shared" si="51"/>
        <v>17325.996318415222</v>
      </c>
      <c r="I222" s="10">
        <f t="shared" si="52"/>
        <v>1620370</v>
      </c>
      <c r="J222" s="9">
        <f t="shared" si="53"/>
        <v>2967754</v>
      </c>
      <c r="K222" s="10">
        <f t="shared" si="58"/>
        <v>4588124</v>
      </c>
      <c r="L222" s="97"/>
      <c r="M222" s="9">
        <f t="shared" si="54"/>
        <v>4437517</v>
      </c>
      <c r="N222" s="9">
        <f t="shared" si="55"/>
        <v>3071313.5263849725</v>
      </c>
      <c r="O222" s="10">
        <f t="shared" si="59"/>
        <v>7508830.526384972</v>
      </c>
      <c r="P222" s="97"/>
      <c r="Q222" s="9">
        <f t="shared" si="56"/>
        <v>12096954.526384972</v>
      </c>
    </row>
    <row r="223" spans="1:17">
      <c r="A223" s="69"/>
      <c r="B223" s="9" t="s">
        <v>232</v>
      </c>
      <c r="C223" s="23"/>
      <c r="D223" s="23">
        <v>5649</v>
      </c>
      <c r="E223" s="9">
        <v>4440</v>
      </c>
      <c r="F223" s="9">
        <v>9</v>
      </c>
      <c r="G223" s="12">
        <f t="shared" si="57"/>
        <v>1.5932023366967605</v>
      </c>
      <c r="H223" s="12">
        <f t="shared" si="51"/>
        <v>9112.4650765760871</v>
      </c>
      <c r="I223" s="10">
        <f t="shared" si="52"/>
        <v>1620370</v>
      </c>
      <c r="J223" s="9">
        <f t="shared" si="53"/>
        <v>2635893</v>
      </c>
      <c r="K223" s="10">
        <f t="shared" si="58"/>
        <v>4256263</v>
      </c>
      <c r="L223" s="94"/>
      <c r="M223" s="9">
        <f t="shared" si="54"/>
        <v>3941436</v>
      </c>
      <c r="N223" s="9">
        <f t="shared" si="55"/>
        <v>1615332.055603181</v>
      </c>
      <c r="O223" s="10">
        <f t="shared" si="59"/>
        <v>5556768.055603181</v>
      </c>
      <c r="P223" s="94"/>
      <c r="Q223" s="9">
        <f t="shared" si="56"/>
        <v>9813031.0556031801</v>
      </c>
    </row>
    <row r="224" spans="1:17">
      <c r="A224" s="70" t="s">
        <v>275</v>
      </c>
      <c r="B224" s="10" t="s">
        <v>234</v>
      </c>
      <c r="C224" s="22">
        <v>33929</v>
      </c>
      <c r="D224" s="22"/>
      <c r="E224" s="10">
        <v>5564</v>
      </c>
      <c r="F224" s="10">
        <v>122</v>
      </c>
      <c r="G224" s="11">
        <f t="shared" si="57"/>
        <v>3.5957440537593208</v>
      </c>
      <c r="H224" s="11">
        <f t="shared" si="51"/>
        <v>24250.322896313624</v>
      </c>
      <c r="I224" s="10">
        <f t="shared" si="52"/>
        <v>1620370</v>
      </c>
      <c r="J224" s="10">
        <f t="shared" si="53"/>
        <v>3303177</v>
      </c>
      <c r="K224" s="10">
        <f t="shared" si="58"/>
        <v>4923547</v>
      </c>
      <c r="L224" s="61">
        <f>SUM(K224)</f>
        <v>4923547</v>
      </c>
      <c r="M224" s="10">
        <f t="shared" si="54"/>
        <v>23673040</v>
      </c>
      <c r="N224" s="10">
        <f t="shared" si="55"/>
        <v>4298762.5855310019</v>
      </c>
      <c r="O224" s="10">
        <f t="shared" si="59"/>
        <v>27971802.585531004</v>
      </c>
      <c r="P224" s="61">
        <f>SUM(O224)</f>
        <v>27971802.585531004</v>
      </c>
      <c r="Q224" s="10">
        <f t="shared" si="56"/>
        <v>32895349.585531004</v>
      </c>
    </row>
    <row r="225" spans="1:18">
      <c r="A225" s="70"/>
      <c r="B225" s="9" t="s">
        <v>235</v>
      </c>
      <c r="C225" s="22"/>
      <c r="D225" s="22">
        <v>4431</v>
      </c>
      <c r="E225" s="9">
        <v>727</v>
      </c>
      <c r="F225" s="9">
        <v>12</v>
      </c>
      <c r="G225" s="12">
        <f t="shared" si="57"/>
        <v>2.7081922816519972</v>
      </c>
      <c r="H225" s="12">
        <f t="shared" si="51"/>
        <v>4204.9176110844646</v>
      </c>
      <c r="I225" s="10">
        <f t="shared" si="52"/>
        <v>1620370</v>
      </c>
      <c r="J225" s="9">
        <f t="shared" si="53"/>
        <v>431597</v>
      </c>
      <c r="K225" s="10">
        <f t="shared" si="58"/>
        <v>2051967</v>
      </c>
      <c r="L225" s="61">
        <f>SUM(K225)</f>
        <v>2051967</v>
      </c>
      <c r="M225" s="9">
        <f t="shared" si="54"/>
        <v>3091610</v>
      </c>
      <c r="N225" s="9">
        <f t="shared" si="55"/>
        <v>745389.76569743257</v>
      </c>
      <c r="O225" s="10">
        <f t="shared" si="59"/>
        <v>3836999.7656974327</v>
      </c>
      <c r="P225" s="61">
        <f>SUM(O225)</f>
        <v>3836999.7656974327</v>
      </c>
      <c r="Q225" s="9">
        <f t="shared" si="56"/>
        <v>5888966.7656974327</v>
      </c>
    </row>
    <row r="226" spans="1:18">
      <c r="A226" s="70"/>
      <c r="B226" s="9" t="s">
        <v>236</v>
      </c>
      <c r="C226" s="22"/>
      <c r="D226" s="22">
        <v>2761</v>
      </c>
      <c r="E226" s="9">
        <v>453</v>
      </c>
      <c r="F226" s="9">
        <v>5</v>
      </c>
      <c r="G226" s="12">
        <f t="shared" si="57"/>
        <v>1.8109380659181455</v>
      </c>
      <c r="H226" s="12">
        <f t="shared" si="51"/>
        <v>3918.3032627516836</v>
      </c>
      <c r="I226" s="10">
        <f t="shared" si="52"/>
        <v>1620370</v>
      </c>
      <c r="J226" s="9">
        <f t="shared" si="53"/>
        <v>268932</v>
      </c>
      <c r="K226" s="10">
        <f t="shared" si="58"/>
        <v>1889302</v>
      </c>
      <c r="L226" s="61">
        <f>SUM(K226)</f>
        <v>1889302</v>
      </c>
      <c r="M226" s="9">
        <f t="shared" si="54"/>
        <v>1926412</v>
      </c>
      <c r="N226" s="9">
        <f t="shared" si="55"/>
        <v>694582.72933930624</v>
      </c>
      <c r="O226" s="10">
        <f t="shared" si="59"/>
        <v>2620994.7293393062</v>
      </c>
      <c r="P226" s="61">
        <f>SUM(O226)</f>
        <v>2620994.7293393062</v>
      </c>
      <c r="Q226" s="9">
        <f t="shared" si="56"/>
        <v>4510296.7293393062</v>
      </c>
    </row>
    <row r="227" spans="1:18">
      <c r="A227" s="70" t="s">
        <v>237</v>
      </c>
      <c r="B227" s="10" t="s">
        <v>238</v>
      </c>
      <c r="C227" s="22">
        <v>7904</v>
      </c>
      <c r="D227" s="22"/>
      <c r="E227" s="10">
        <v>2347</v>
      </c>
      <c r="F227" s="10">
        <v>55</v>
      </c>
      <c r="G227" s="11">
        <f t="shared" si="57"/>
        <v>6.9585020242914979</v>
      </c>
      <c r="H227" s="11">
        <f t="shared" ref="H227:H237" si="60">G$238/G227*(C227+D227)</f>
        <v>2919.217208797369</v>
      </c>
      <c r="I227" s="10">
        <f t="shared" si="52"/>
        <v>1620370</v>
      </c>
      <c r="J227" s="10">
        <f t="shared" si="53"/>
        <v>1393342</v>
      </c>
      <c r="K227" s="10">
        <f t="shared" si="58"/>
        <v>3013712</v>
      </c>
      <c r="L227" s="93">
        <f>SUM(K227:K228)</f>
        <v>5268121</v>
      </c>
      <c r="M227" s="10">
        <f t="shared" si="54"/>
        <v>5514801</v>
      </c>
      <c r="N227" s="10">
        <f t="shared" si="55"/>
        <v>517478.54120837263</v>
      </c>
      <c r="O227" s="10">
        <f t="shared" si="59"/>
        <v>6032279.5412083725</v>
      </c>
      <c r="P227" s="93">
        <f>SUM(O227:O228)</f>
        <v>9130406.160844747</v>
      </c>
      <c r="Q227" s="10">
        <f t="shared" si="56"/>
        <v>9045991.5412083715</v>
      </c>
    </row>
    <row r="228" spans="1:18">
      <c r="A228" s="70"/>
      <c r="B228" s="9" t="s">
        <v>239</v>
      </c>
      <c r="C228" s="23"/>
      <c r="D228" s="23">
        <v>3596</v>
      </c>
      <c r="E228" s="9">
        <v>1068</v>
      </c>
      <c r="F228" s="9">
        <v>10</v>
      </c>
      <c r="G228" s="12">
        <f t="shared" si="57"/>
        <v>2.7808676307007789</v>
      </c>
      <c r="H228" s="12">
        <f t="shared" si="60"/>
        <v>3323.3386853066327</v>
      </c>
      <c r="I228" s="10">
        <f t="shared" si="52"/>
        <v>1620370</v>
      </c>
      <c r="J228" s="9">
        <f t="shared" si="53"/>
        <v>634039</v>
      </c>
      <c r="K228" s="10">
        <f t="shared" si="58"/>
        <v>2254409</v>
      </c>
      <c r="L228" s="94"/>
      <c r="M228" s="9">
        <f t="shared" si="54"/>
        <v>2509011</v>
      </c>
      <c r="N228" s="9">
        <f t="shared" si="55"/>
        <v>589115.61963637359</v>
      </c>
      <c r="O228" s="10">
        <f t="shared" si="59"/>
        <v>3098126.6196363736</v>
      </c>
      <c r="P228" s="94"/>
      <c r="Q228" s="9">
        <f t="shared" si="56"/>
        <v>5352535.6196363736</v>
      </c>
    </row>
    <row r="229" spans="1:18">
      <c r="A229" s="71" t="s">
        <v>240</v>
      </c>
      <c r="B229" s="15" t="s">
        <v>241</v>
      </c>
      <c r="C229" s="22">
        <v>56064</v>
      </c>
      <c r="D229" s="22"/>
      <c r="E229" s="9">
        <v>14072</v>
      </c>
      <c r="F229" s="9">
        <v>184</v>
      </c>
      <c r="G229" s="12">
        <f t="shared" si="57"/>
        <v>3.2819634703196345</v>
      </c>
      <c r="H229" s="12">
        <f t="shared" si="60"/>
        <v>43902.128255130905</v>
      </c>
      <c r="I229" s="10">
        <f t="shared" si="52"/>
        <v>1620370</v>
      </c>
      <c r="J229" s="9">
        <f t="shared" si="53"/>
        <v>8354118</v>
      </c>
      <c r="K229" s="10">
        <f t="shared" si="58"/>
        <v>9974488</v>
      </c>
      <c r="L229" s="51">
        <f t="shared" ref="L229:L237" si="61">K229</f>
        <v>9974488</v>
      </c>
      <c r="M229" s="9">
        <f t="shared" si="54"/>
        <v>39117137</v>
      </c>
      <c r="N229" s="9">
        <f t="shared" si="55"/>
        <v>7782363.4421391096</v>
      </c>
      <c r="O229" s="10">
        <f t="shared" si="59"/>
        <v>46899500.442139111</v>
      </c>
      <c r="P229" s="51">
        <f t="shared" ref="P229:P237" si="62">O229</f>
        <v>46899500.442139111</v>
      </c>
      <c r="Q229" s="9">
        <f t="shared" si="56"/>
        <v>56873988.442139111</v>
      </c>
    </row>
    <row r="230" spans="1:18">
      <c r="A230" s="72"/>
      <c r="B230" s="15" t="s">
        <v>242</v>
      </c>
      <c r="C230" s="22">
        <v>46351</v>
      </c>
      <c r="D230" s="22"/>
      <c r="E230" s="9">
        <v>11634</v>
      </c>
      <c r="F230" s="9">
        <v>165</v>
      </c>
      <c r="G230" s="12">
        <f t="shared" si="57"/>
        <v>3.5597937477077086</v>
      </c>
      <c r="H230" s="12">
        <f t="shared" si="60"/>
        <v>33463.357195084791</v>
      </c>
      <c r="I230" s="10">
        <f t="shared" si="52"/>
        <v>1620370</v>
      </c>
      <c r="J230" s="9">
        <f t="shared" si="53"/>
        <v>6906752</v>
      </c>
      <c r="K230" s="10">
        <f t="shared" si="58"/>
        <v>8527122</v>
      </c>
      <c r="L230" s="51">
        <f t="shared" si="61"/>
        <v>8527122</v>
      </c>
      <c r="M230" s="9">
        <f t="shared" si="54"/>
        <v>32340154</v>
      </c>
      <c r="N230" s="9">
        <f t="shared" si="55"/>
        <v>5931922.1649769219</v>
      </c>
      <c r="O230" s="10">
        <f t="shared" si="59"/>
        <v>38272076.164976925</v>
      </c>
      <c r="P230" s="51">
        <f t="shared" si="62"/>
        <v>38272076.164976925</v>
      </c>
      <c r="Q230" s="9">
        <f t="shared" si="56"/>
        <v>46799198.164976925</v>
      </c>
    </row>
    <row r="231" spans="1:18">
      <c r="A231" s="72"/>
      <c r="B231" s="15" t="s">
        <v>243</v>
      </c>
      <c r="C231" s="22">
        <v>48093</v>
      </c>
      <c r="D231" s="22"/>
      <c r="E231" s="9">
        <v>12071</v>
      </c>
      <c r="F231" s="9">
        <v>266</v>
      </c>
      <c r="G231" s="12">
        <f t="shared" si="57"/>
        <v>5.5309504501694633</v>
      </c>
      <c r="H231" s="12">
        <f t="shared" si="60"/>
        <v>22346.902692663949</v>
      </c>
      <c r="I231" s="10">
        <f t="shared" si="52"/>
        <v>1620370</v>
      </c>
      <c r="J231" s="9">
        <f t="shared" si="53"/>
        <v>7166185</v>
      </c>
      <c r="K231" s="10">
        <f t="shared" si="58"/>
        <v>8786555</v>
      </c>
      <c r="L231" s="51">
        <f t="shared" si="61"/>
        <v>8786555</v>
      </c>
      <c r="M231" s="9">
        <f t="shared" si="54"/>
        <v>33555587</v>
      </c>
      <c r="N231" s="9">
        <f t="shared" si="55"/>
        <v>3961350.5192678818</v>
      </c>
      <c r="O231" s="10">
        <f t="shared" si="59"/>
        <v>37516937.519267879</v>
      </c>
      <c r="P231" s="51">
        <f t="shared" si="62"/>
        <v>37516937.519267879</v>
      </c>
      <c r="Q231" s="9">
        <f t="shared" si="56"/>
        <v>46303492.519267879</v>
      </c>
    </row>
    <row r="232" spans="1:18">
      <c r="A232" s="72"/>
      <c r="B232" s="15" t="s">
        <v>244</v>
      </c>
      <c r="C232" s="22">
        <v>63474</v>
      </c>
      <c r="D232" s="22"/>
      <c r="E232" s="9">
        <v>15932</v>
      </c>
      <c r="F232" s="9">
        <v>140</v>
      </c>
      <c r="G232" s="12">
        <f t="shared" si="57"/>
        <v>2.2056275010240411</v>
      </c>
      <c r="H232" s="12">
        <f t="shared" si="60"/>
        <v>73960.346343661411</v>
      </c>
      <c r="I232" s="10">
        <f t="shared" si="52"/>
        <v>1620370</v>
      </c>
      <c r="J232" s="9">
        <f t="shared" si="53"/>
        <v>9458344</v>
      </c>
      <c r="K232" s="10">
        <f t="shared" si="58"/>
        <v>11078714</v>
      </c>
      <c r="L232" s="51">
        <f t="shared" si="61"/>
        <v>11078714</v>
      </c>
      <c r="M232" s="9">
        <f t="shared" si="54"/>
        <v>44287264</v>
      </c>
      <c r="N232" s="9">
        <f t="shared" si="55"/>
        <v>13110669.537657049</v>
      </c>
      <c r="O232" s="10">
        <f t="shared" si="59"/>
        <v>57397933.537657052</v>
      </c>
      <c r="P232" s="51">
        <f t="shared" si="62"/>
        <v>57397933.537657052</v>
      </c>
      <c r="Q232" s="9">
        <f t="shared" si="56"/>
        <v>68476647.537657052</v>
      </c>
    </row>
    <row r="233" spans="1:18">
      <c r="A233" s="72"/>
      <c r="B233" s="15" t="s">
        <v>245</v>
      </c>
      <c r="C233" s="22">
        <v>42413</v>
      </c>
      <c r="D233" s="22"/>
      <c r="E233" s="9">
        <v>10646</v>
      </c>
      <c r="F233" s="9">
        <v>79</v>
      </c>
      <c r="G233" s="12">
        <f t="shared" si="57"/>
        <v>1.862636455803645</v>
      </c>
      <c r="H233" s="12">
        <f t="shared" si="60"/>
        <v>58520.244316845012</v>
      </c>
      <c r="I233" s="10">
        <f t="shared" si="52"/>
        <v>1620370</v>
      </c>
      <c r="J233" s="9">
        <f t="shared" si="53"/>
        <v>6320206</v>
      </c>
      <c r="K233" s="10">
        <f t="shared" si="58"/>
        <v>7940576</v>
      </c>
      <c r="L233" s="51">
        <f t="shared" si="61"/>
        <v>7940576</v>
      </c>
      <c r="M233" s="9">
        <f t="shared" si="54"/>
        <v>29592521</v>
      </c>
      <c r="N233" s="9">
        <f t="shared" si="55"/>
        <v>10373661.325706627</v>
      </c>
      <c r="O233" s="10">
        <f t="shared" si="59"/>
        <v>39966182.325706631</v>
      </c>
      <c r="P233" s="51">
        <f t="shared" si="62"/>
        <v>39966182.325706631</v>
      </c>
      <c r="Q233" s="9">
        <f t="shared" si="56"/>
        <v>47906758.325706631</v>
      </c>
    </row>
    <row r="234" spans="1:18">
      <c r="A234" s="72"/>
      <c r="B234" s="15" t="s">
        <v>246</v>
      </c>
      <c r="C234" s="22">
        <v>43531</v>
      </c>
      <c r="D234" s="22"/>
      <c r="E234" s="9">
        <v>10926</v>
      </c>
      <c r="F234" s="9">
        <v>146</v>
      </c>
      <c r="G234" s="12">
        <f t="shared" si="57"/>
        <v>3.3539316808711037</v>
      </c>
      <c r="H234" s="12">
        <f t="shared" si="60"/>
        <v>33356.438083754787</v>
      </c>
      <c r="I234" s="10">
        <f t="shared" si="52"/>
        <v>1620370</v>
      </c>
      <c r="J234" s="9">
        <f t="shared" si="53"/>
        <v>6486434</v>
      </c>
      <c r="K234" s="10">
        <f t="shared" si="58"/>
        <v>8106804</v>
      </c>
      <c r="L234" s="51">
        <f t="shared" si="61"/>
        <v>8106804</v>
      </c>
      <c r="M234" s="9">
        <f t="shared" si="54"/>
        <v>30372576</v>
      </c>
      <c r="N234" s="9">
        <f t="shared" si="55"/>
        <v>5912969.0204176176</v>
      </c>
      <c r="O234" s="10">
        <f t="shared" si="59"/>
        <v>36285545.020417616</v>
      </c>
      <c r="P234" s="51">
        <f t="shared" si="62"/>
        <v>36285545.020417616</v>
      </c>
      <c r="Q234" s="9">
        <f t="shared" si="56"/>
        <v>44392349.020417616</v>
      </c>
    </row>
    <row r="235" spans="1:18">
      <c r="A235" s="72"/>
      <c r="B235" s="15" t="s">
        <v>247</v>
      </c>
      <c r="C235" s="22">
        <v>95011</v>
      </c>
      <c r="D235" s="22"/>
      <c r="E235" s="9">
        <v>23848</v>
      </c>
      <c r="F235" s="9">
        <v>222</v>
      </c>
      <c r="G235" s="12">
        <f t="shared" si="57"/>
        <v>2.3365715548725934</v>
      </c>
      <c r="H235" s="12">
        <f t="shared" si="60"/>
        <v>104503.30862353661</v>
      </c>
      <c r="I235" s="10">
        <f t="shared" si="52"/>
        <v>1620370</v>
      </c>
      <c r="J235" s="9">
        <f t="shared" si="53"/>
        <v>14157833</v>
      </c>
      <c r="K235" s="10">
        <f t="shared" si="58"/>
        <v>15778203</v>
      </c>
      <c r="L235" s="51">
        <f t="shared" si="61"/>
        <v>15778203</v>
      </c>
      <c r="M235" s="9">
        <f t="shared" si="54"/>
        <v>66291351</v>
      </c>
      <c r="N235" s="9">
        <f t="shared" si="55"/>
        <v>18524904.393885337</v>
      </c>
      <c r="O235" s="10">
        <f t="shared" si="59"/>
        <v>84816255.393885344</v>
      </c>
      <c r="P235" s="51">
        <f t="shared" si="62"/>
        <v>84816255.393885344</v>
      </c>
      <c r="Q235" s="9">
        <f t="shared" si="56"/>
        <v>100594458.39388534</v>
      </c>
    </row>
    <row r="236" spans="1:18">
      <c r="A236" s="72"/>
      <c r="B236" s="15" t="s">
        <v>248</v>
      </c>
      <c r="C236" s="31">
        <v>102169</v>
      </c>
      <c r="D236" s="22"/>
      <c r="E236" s="9">
        <v>25644</v>
      </c>
      <c r="F236" s="9">
        <v>165</v>
      </c>
      <c r="G236" s="12">
        <f t="shared" si="57"/>
        <v>1.6149712730867485</v>
      </c>
      <c r="H236" s="12">
        <f t="shared" si="60"/>
        <v>162588.40774570775</v>
      </c>
      <c r="I236" s="10">
        <f t="shared" si="52"/>
        <v>1620370</v>
      </c>
      <c r="J236" s="9">
        <f t="shared" si="53"/>
        <v>15224063</v>
      </c>
      <c r="K236" s="10">
        <f t="shared" si="58"/>
        <v>16844433</v>
      </c>
      <c r="L236" s="51">
        <f t="shared" si="61"/>
        <v>16844433</v>
      </c>
      <c r="M236" s="9">
        <f t="shared" si="54"/>
        <v>71285652</v>
      </c>
      <c r="N236" s="9">
        <f t="shared" si="55"/>
        <v>28821429.184538983</v>
      </c>
      <c r="O236" s="10">
        <f t="shared" si="59"/>
        <v>100107081.18453899</v>
      </c>
      <c r="P236" s="51">
        <f t="shared" si="62"/>
        <v>100107081.18453899</v>
      </c>
      <c r="Q236" s="9">
        <f t="shared" si="56"/>
        <v>116951514.18453899</v>
      </c>
    </row>
    <row r="237" spans="1:18">
      <c r="A237" s="73"/>
      <c r="B237" s="15" t="s">
        <v>249</v>
      </c>
      <c r="C237" s="22">
        <v>61089</v>
      </c>
      <c r="D237" s="22"/>
      <c r="E237" s="9">
        <v>15333</v>
      </c>
      <c r="F237" s="9">
        <v>140</v>
      </c>
      <c r="G237" s="12">
        <f t="shared" si="57"/>
        <v>2.291738283488026</v>
      </c>
      <c r="H237" s="12">
        <f t="shared" si="60"/>
        <v>68506.729229247416</v>
      </c>
      <c r="I237" s="10">
        <f t="shared" si="52"/>
        <v>1620370</v>
      </c>
      <c r="J237" s="9">
        <f t="shared" si="53"/>
        <v>9102736</v>
      </c>
      <c r="K237" s="10">
        <f t="shared" si="58"/>
        <v>10723106</v>
      </c>
      <c r="L237" s="51">
        <f t="shared" si="61"/>
        <v>10723106</v>
      </c>
      <c r="M237" s="9">
        <f t="shared" si="54"/>
        <v>42623194</v>
      </c>
      <c r="N237" s="9">
        <f t="shared" si="55"/>
        <v>12143927.556220662</v>
      </c>
      <c r="O237" s="10">
        <f t="shared" si="59"/>
        <v>54767121.556220666</v>
      </c>
      <c r="P237" s="51">
        <f t="shared" si="62"/>
        <v>54767121.556220666</v>
      </c>
      <c r="Q237" s="9">
        <f t="shared" si="56"/>
        <v>65490227.556220666</v>
      </c>
    </row>
    <row r="238" spans="1:18">
      <c r="A238" s="68" t="s">
        <v>250</v>
      </c>
      <c r="B238" s="68"/>
      <c r="C238" s="30">
        <f t="shared" ref="C238:H238" si="63">SUM(C8:C237)</f>
        <v>879596</v>
      </c>
      <c r="D238" s="30">
        <f t="shared" si="63"/>
        <v>1628563</v>
      </c>
      <c r="E238" s="30">
        <f t="shared" si="63"/>
        <v>1179107</v>
      </c>
      <c r="F238" s="30">
        <f t="shared" si="63"/>
        <v>6446</v>
      </c>
      <c r="G238" s="62">
        <f t="shared" si="57"/>
        <v>2.5700125071815623</v>
      </c>
      <c r="H238" s="62">
        <f t="shared" si="63"/>
        <v>3553977.0156416805</v>
      </c>
      <c r="I238" s="30">
        <f t="shared" ref="I238:O238" si="64">SUM(I6:I237)</f>
        <v>349999920.10000002</v>
      </c>
      <c r="J238" s="30">
        <f t="shared" si="64"/>
        <v>699999889.20000005</v>
      </c>
      <c r="K238" s="65">
        <f t="shared" si="64"/>
        <v>1049999809</v>
      </c>
      <c r="L238" s="63">
        <f>SUM(L8:L237)</f>
        <v>1049999809</v>
      </c>
      <c r="M238" s="30">
        <f t="shared" si="64"/>
        <v>1749999895.5</v>
      </c>
      <c r="N238" s="30">
        <f t="shared" si="64"/>
        <v>630000000.18000031</v>
      </c>
      <c r="O238" s="65">
        <f t="shared" si="64"/>
        <v>2379999894.9999995</v>
      </c>
      <c r="P238" s="63">
        <f>SUM(P8:P237)</f>
        <v>2379999894.9999995</v>
      </c>
      <c r="Q238" s="66">
        <f>SUM(Q6:Q237)</f>
        <v>3429999704.000001</v>
      </c>
    </row>
    <row r="239" spans="1:18">
      <c r="A239" s="68" t="s">
        <v>251</v>
      </c>
      <c r="B239" s="68"/>
      <c r="C239" s="5">
        <f>COUNT(C8:C237)</f>
        <v>21</v>
      </c>
      <c r="D239" s="5">
        <f>COUNT(D8:D228)</f>
        <v>195</v>
      </c>
      <c r="E239" s="5">
        <f>COUNT(E8:E237)</f>
        <v>216</v>
      </c>
      <c r="F239" s="18"/>
      <c r="G239" s="19"/>
      <c r="H239" s="18"/>
      <c r="I239" s="20"/>
      <c r="J239" s="2"/>
      <c r="K239" s="2"/>
      <c r="L239" s="2"/>
      <c r="M239" s="2"/>
      <c r="N239" s="2"/>
      <c r="O239" s="2"/>
      <c r="P239" s="38"/>
      <c r="Q239" s="56"/>
    </row>
    <row r="240" spans="1:18" ht="15.75">
      <c r="B240" s="91" t="s">
        <v>272</v>
      </c>
      <c r="C240" s="91"/>
      <c r="D240" s="91"/>
      <c r="E240" s="91"/>
      <c r="F240" s="91"/>
      <c r="G240" s="91"/>
      <c r="H240" s="91"/>
      <c r="I240" s="91"/>
      <c r="J240" s="91"/>
      <c r="K240" s="91"/>
      <c r="O240" s="95" t="s">
        <v>274</v>
      </c>
      <c r="P240" s="95"/>
      <c r="Q240" s="96"/>
      <c r="R240" s="57"/>
    </row>
    <row r="241" spans="2:17"/>
    <row r="242" spans="2:17"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N242" s="60"/>
      <c r="O242" s="90"/>
      <c r="P242" s="90"/>
      <c r="Q242" s="90"/>
    </row>
    <row r="243" spans="2:17"/>
  </sheetData>
  <sheetProtection password="E713" sheet="1" objects="1" scenarios="1" selectLockedCells="1"/>
  <mergeCells count="215">
    <mergeCell ref="G126:G127"/>
    <mergeCell ref="A128:A148"/>
    <mergeCell ref="B149:B150"/>
    <mergeCell ref="G149:G150"/>
    <mergeCell ref="H126:H127"/>
    <mergeCell ref="C67:D67"/>
    <mergeCell ref="E67:E68"/>
    <mergeCell ref="F67:F68"/>
    <mergeCell ref="A126:A127"/>
    <mergeCell ref="B126:B127"/>
    <mergeCell ref="C126:D126"/>
    <mergeCell ref="E126:E127"/>
    <mergeCell ref="F126:F127"/>
    <mergeCell ref="B95:B96"/>
    <mergeCell ref="C95:D95"/>
    <mergeCell ref="E95:E96"/>
    <mergeCell ref="A238:B238"/>
    <mergeCell ref="A3:B6"/>
    <mergeCell ref="A69:A94"/>
    <mergeCell ref="A97:A125"/>
    <mergeCell ref="A38:A39"/>
    <mergeCell ref="A67:A68"/>
    <mergeCell ref="A95:A96"/>
    <mergeCell ref="A229:A237"/>
    <mergeCell ref="A227:A228"/>
    <mergeCell ref="A204:A205"/>
    <mergeCell ref="B204:B205"/>
    <mergeCell ref="B38:B39"/>
    <mergeCell ref="B67:B68"/>
    <mergeCell ref="A8:A37"/>
    <mergeCell ref="A40:A66"/>
    <mergeCell ref="A224:A226"/>
    <mergeCell ref="E149:E150"/>
    <mergeCell ref="A149:A150"/>
    <mergeCell ref="C149:D149"/>
    <mergeCell ref="P126:P127"/>
    <mergeCell ref="H204:H205"/>
    <mergeCell ref="I204:J204"/>
    <mergeCell ref="A194:A203"/>
    <mergeCell ref="A206:A223"/>
    <mergeCell ref="A151:A175"/>
    <mergeCell ref="A178:A188"/>
    <mergeCell ref="A189:A193"/>
    <mergeCell ref="G204:G205"/>
    <mergeCell ref="A176:A177"/>
    <mergeCell ref="B176:B177"/>
    <mergeCell ref="C176:D176"/>
    <mergeCell ref="E176:E177"/>
    <mergeCell ref="E204:E205"/>
    <mergeCell ref="F204:F205"/>
    <mergeCell ref="M176:N176"/>
    <mergeCell ref="M126:N126"/>
    <mergeCell ref="I176:J176"/>
    <mergeCell ref="F176:F177"/>
    <mergeCell ref="G176:G177"/>
    <mergeCell ref="I126:J126"/>
    <mergeCell ref="H176:H177"/>
    <mergeCell ref="P128:P133"/>
    <mergeCell ref="P134:P136"/>
    <mergeCell ref="P137:P140"/>
    <mergeCell ref="P141:P144"/>
    <mergeCell ref="P163:P165"/>
    <mergeCell ref="P176:P177"/>
    <mergeCell ref="H149:H150"/>
    <mergeCell ref="F149:F150"/>
    <mergeCell ref="P171:P175"/>
    <mergeCell ref="M149:N149"/>
    <mergeCell ref="I149:J149"/>
    <mergeCell ref="C7:E7"/>
    <mergeCell ref="P32:P36"/>
    <mergeCell ref="P113:P120"/>
    <mergeCell ref="P121:P125"/>
    <mergeCell ref="I38:J38"/>
    <mergeCell ref="G67:G68"/>
    <mergeCell ref="H67:H68"/>
    <mergeCell ref="L25:L31"/>
    <mergeCell ref="P18:P20"/>
    <mergeCell ref="P21:P24"/>
    <mergeCell ref="P25:P31"/>
    <mergeCell ref="P54:P58"/>
    <mergeCell ref="P59:P66"/>
    <mergeCell ref="P47:P53"/>
    <mergeCell ref="P40:P46"/>
    <mergeCell ref="G38:G39"/>
    <mergeCell ref="H38:H39"/>
    <mergeCell ref="E38:E39"/>
    <mergeCell ref="C38:D38"/>
    <mergeCell ref="A1:D1"/>
    <mergeCell ref="P97:P103"/>
    <mergeCell ref="P104:P112"/>
    <mergeCell ref="P75:P82"/>
    <mergeCell ref="O5:O6"/>
    <mergeCell ref="P67:P68"/>
    <mergeCell ref="P38:P39"/>
    <mergeCell ref="C2:D2"/>
    <mergeCell ref="C3:D3"/>
    <mergeCell ref="K67:K68"/>
    <mergeCell ref="P5:P6"/>
    <mergeCell ref="M5:N5"/>
    <mergeCell ref="P8:P17"/>
    <mergeCell ref="K5:K6"/>
    <mergeCell ref="L5:L6"/>
    <mergeCell ref="I1:J1"/>
    <mergeCell ref="L32:L36"/>
    <mergeCell ref="L21:L24"/>
    <mergeCell ref="C5:D5"/>
    <mergeCell ref="A2:B2"/>
    <mergeCell ref="F38:F39"/>
    <mergeCell ref="M38:N38"/>
    <mergeCell ref="M67:N67"/>
    <mergeCell ref="E5:E6"/>
    <mergeCell ref="F5:F6"/>
    <mergeCell ref="G5:G6"/>
    <mergeCell ref="P95:P96"/>
    <mergeCell ref="P90:P94"/>
    <mergeCell ref="N2:O2"/>
    <mergeCell ref="N3:O3"/>
    <mergeCell ref="L40:L46"/>
    <mergeCell ref="L47:L53"/>
    <mergeCell ref="O67:O68"/>
    <mergeCell ref="O95:O96"/>
    <mergeCell ref="P87:P89"/>
    <mergeCell ref="P83:P86"/>
    <mergeCell ref="P69:P74"/>
    <mergeCell ref="F95:F96"/>
    <mergeCell ref="M95:N95"/>
    <mergeCell ref="I67:J67"/>
    <mergeCell ref="I95:J95"/>
    <mergeCell ref="G95:G96"/>
    <mergeCell ref="H95:H96"/>
    <mergeCell ref="P217:P223"/>
    <mergeCell ref="H5:H6"/>
    <mergeCell ref="I5:J5"/>
    <mergeCell ref="L8:L17"/>
    <mergeCell ref="L18:L20"/>
    <mergeCell ref="L97:L103"/>
    <mergeCell ref="L54:L58"/>
    <mergeCell ref="L59:L66"/>
    <mergeCell ref="L69:L74"/>
    <mergeCell ref="L75:L82"/>
    <mergeCell ref="P204:P205"/>
    <mergeCell ref="P182:P183"/>
    <mergeCell ref="P185:P188"/>
    <mergeCell ref="P189:P193"/>
    <mergeCell ref="P199:P201"/>
    <mergeCell ref="P194:P198"/>
    <mergeCell ref="P202:P203"/>
    <mergeCell ref="P206:P216"/>
    <mergeCell ref="P149:P150"/>
    <mergeCell ref="P153:P159"/>
    <mergeCell ref="P145:P148"/>
    <mergeCell ref="P151:P152"/>
    <mergeCell ref="P160:P162"/>
    <mergeCell ref="P166:P170"/>
    <mergeCell ref="L202:L203"/>
    <mergeCell ref="L206:L216"/>
    <mergeCell ref="L204:L205"/>
    <mergeCell ref="L185:L188"/>
    <mergeCell ref="L194:L198"/>
    <mergeCell ref="L199:L201"/>
    <mergeCell ref="L189:L193"/>
    <mergeCell ref="L145:L148"/>
    <mergeCell ref="L151:L152"/>
    <mergeCell ref="L149:L150"/>
    <mergeCell ref="L176:L177"/>
    <mergeCell ref="L153:L159"/>
    <mergeCell ref="L160:L162"/>
    <mergeCell ref="L163:L165"/>
    <mergeCell ref="L182:L183"/>
    <mergeCell ref="O126:O127"/>
    <mergeCell ref="L178:L181"/>
    <mergeCell ref="K38:K39"/>
    <mergeCell ref="L38:L39"/>
    <mergeCell ref="L67:L68"/>
    <mergeCell ref="L95:L96"/>
    <mergeCell ref="L83:L86"/>
    <mergeCell ref="L87:L89"/>
    <mergeCell ref="L90:L94"/>
    <mergeCell ref="K95:K96"/>
    <mergeCell ref="O149:O150"/>
    <mergeCell ref="O176:O177"/>
    <mergeCell ref="L166:L170"/>
    <mergeCell ref="L171:L175"/>
    <mergeCell ref="L113:L120"/>
    <mergeCell ref="L121:L125"/>
    <mergeCell ref="L128:L133"/>
    <mergeCell ref="L134:L136"/>
    <mergeCell ref="L141:L144"/>
    <mergeCell ref="L126:L127"/>
    <mergeCell ref="L137:L140"/>
    <mergeCell ref="L104:L112"/>
    <mergeCell ref="Q38:Q39"/>
    <mergeCell ref="Q67:Q68"/>
    <mergeCell ref="Q95:Q96"/>
    <mergeCell ref="Q126:Q127"/>
    <mergeCell ref="Q149:Q150"/>
    <mergeCell ref="Q176:Q177"/>
    <mergeCell ref="Q204:Q205"/>
    <mergeCell ref="O242:Q242"/>
    <mergeCell ref="B240:K240"/>
    <mergeCell ref="B242:K242"/>
    <mergeCell ref="K204:K205"/>
    <mergeCell ref="L227:L228"/>
    <mergeCell ref="O240:Q240"/>
    <mergeCell ref="L217:L223"/>
    <mergeCell ref="P227:P228"/>
    <mergeCell ref="M204:N204"/>
    <mergeCell ref="O204:O205"/>
    <mergeCell ref="C204:D204"/>
    <mergeCell ref="A239:B239"/>
    <mergeCell ref="P178:P181"/>
    <mergeCell ref="K126:K127"/>
    <mergeCell ref="K149:K150"/>
    <mergeCell ref="K176:K177"/>
    <mergeCell ref="O38:O39"/>
  </mergeCells>
  <phoneticPr fontId="6" type="noConversion"/>
  <dataValidations count="3">
    <dataValidation type="custom" showInputMessage="1" showErrorMessage="1" error="Saisissez d'abord l'exercice et le montant global du FRD" sqref="K1:L1">
      <formula1>IF(AQ1=0,"",K1)</formula1>
    </dataValidation>
    <dataValidation type="custom" showInputMessage="1" showErrorMessage="1" error="Saisissez d'abord l'exercice; le montant global du FRD et l'ordre de la tranche." sqref="P1">
      <formula1>IF(AQ2=0,"",P1)</formula1>
    </dataValidation>
    <dataValidation type="custom" showInputMessage="1" showErrorMessage="1" error="Saisissez d'abord l'exercice dans la cellule bleue ci-dessus" sqref="E2">
      <formula1>$E$1&lt;&gt;""</formula1>
    </dataValidation>
  </dataValidations>
  <pageMargins left="0.19" right="0.25" top="0.31" bottom="0.69" header="0.18" footer="0.5"/>
  <pageSetup paperSize="9" scale="95" orientation="landscape" r:id="rId1"/>
  <headerFooter alignWithMargins="0">
    <oddFooter>&amp;C&amp;P/&amp;N</oddFooter>
  </headerFooter>
  <rowBreaks count="7" manualBreakCount="7">
    <brk id="37" max="16383" man="1"/>
    <brk id="66" max="16383" man="1"/>
    <brk id="94" max="16383" man="1"/>
    <brk id="125" max="16383" man="1"/>
    <brk id="148" max="16383" man="1"/>
    <brk id="175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distribué 30 juin</vt:lpstr>
      <vt:lpstr>ajout 100mum</vt:lpstr>
      <vt:lpstr>FRD 2011</vt:lpstr>
      <vt:lpstr>'FRD 2011'!Zone_d_impression</vt:lpstr>
    </vt:vector>
  </TitlesOfParts>
  <Company>mipt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SETNORD</dc:creator>
  <cp:lastModifiedBy>mlammou</cp:lastModifiedBy>
  <cp:lastPrinted>2012-02-01T17:47:42Z</cp:lastPrinted>
  <dcterms:created xsi:type="dcterms:W3CDTF">2006-01-09T10:05:47Z</dcterms:created>
  <dcterms:modified xsi:type="dcterms:W3CDTF">2012-02-12T16:40:18Z</dcterms:modified>
</cp:coreProperties>
</file>